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4145" windowHeight="1624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Sheet1!$5:$5,Sheet1!$8:$8,Sheet1!$9:$9,Sheet1!$12:$12,Sheet1!$18:$18,Sheet1!$19:$19,Sheet1!$21:$21,Sheet1!$22:$22,Sheet1!$24:$24,Sheet1!$25:$25,Sheet1!$27:$27,Sheet1!$28:$28,Sheet1!$29:$29,Sheet1!$30:$30,Sheet1!$32:$32,Sheet1!$33:$33</definedName>
    <definedName name="QB_DATA_1" localSheetId="0" hidden="1">Sheet1!$36:$36,Sheet1!$39:$39,Sheet1!$41:$41,Sheet1!$42:$42,Sheet1!$46:$46,Sheet1!$47:$47,Sheet1!$49:$49,Sheet1!$51:$51,Sheet1!$55:$55,Sheet1!$57:$57,Sheet1!$60:$60,Sheet1!$63:$63,Sheet1!$66:$66,Sheet1!$67:$67,Sheet1!$70:$70,Sheet1!$73:$73</definedName>
    <definedName name="QB_DATA_2" localSheetId="0" hidden="1">Sheet1!$74:$74,Sheet1!$75:$75,Sheet1!$76:$76,Sheet1!$77:$77,Sheet1!$80:$80,Sheet1!$81:$81,Sheet1!$82:$82,Sheet1!$83:$83,Sheet1!$86:$86,Sheet1!$87:$87,Sheet1!$89:$89,Sheet1!$91:$91,Sheet1!$94:$94,Sheet1!$95:$95,Sheet1!$96:$96,Sheet1!$97:$97</definedName>
    <definedName name="QB_DATA_3" localSheetId="0" hidden="1">Sheet1!$98:$98,Sheet1!$101:$101</definedName>
    <definedName name="QB_FORMULA_0" localSheetId="0" hidden="1">Sheet1!$H$6,Sheet1!$H$10,Sheet1!$H$13,Sheet1!$H$14,Sheet1!$H$15,Sheet1!$H$20,Sheet1!$H$26,Sheet1!$H$34,Sheet1!$H$37,Sheet1!$H$43,Sheet1!$H$44,Sheet1!$H$48,Sheet1!$H$52,Sheet1!$H$56,Sheet1!$H$58,Sheet1!$H$61</definedName>
    <definedName name="QB_FORMULA_1" localSheetId="0" hidden="1">Sheet1!$H$64,Sheet1!$H$68,Sheet1!$H$71,Sheet1!$H$78,Sheet1!$H$84,Sheet1!$H$88,Sheet1!$H$92,Sheet1!$H$99,Sheet1!$H$102,Sheet1!$H$103,Sheet1!$H$104,Sheet1!$H$105</definedName>
    <definedName name="QB_ROW_104040" localSheetId="0" hidden="1">Sheet1!$E$69</definedName>
    <definedName name="QB_ROW_104340" localSheetId="0" hidden="1">Sheet1!$E$71</definedName>
    <definedName name="QB_ROW_106250" localSheetId="0" hidden="1">Sheet1!$F$70</definedName>
    <definedName name="QB_ROW_107250" localSheetId="0" hidden="1">Sheet1!$F$94</definedName>
    <definedName name="QB_ROW_108250" localSheetId="0" hidden="1">Sheet1!$F$47</definedName>
    <definedName name="QB_ROW_109040" localSheetId="0" hidden="1">Sheet1!$E$72</definedName>
    <definedName name="QB_ROW_109340" localSheetId="0" hidden="1">Sheet1!$E$78</definedName>
    <definedName name="QB_ROW_111250" localSheetId="0" hidden="1">Sheet1!$F$77</definedName>
    <definedName name="QB_ROW_112040" localSheetId="0" hidden="1">Sheet1!$E$79</definedName>
    <definedName name="QB_ROW_112340" localSheetId="0" hidden="1">Sheet1!$E$84</definedName>
    <definedName name="QB_ROW_113250" localSheetId="0" hidden="1">Sheet1!$F$80</definedName>
    <definedName name="QB_ROW_115040" localSheetId="0" hidden="1">Sheet1!$E$85</definedName>
    <definedName name="QB_ROW_115340" localSheetId="0" hidden="1">Sheet1!$E$88</definedName>
    <definedName name="QB_ROW_118250" localSheetId="0" hidden="1">Sheet1!$F$86</definedName>
    <definedName name="QB_ROW_131340" localSheetId="0" hidden="1">Sheet1!$E$30</definedName>
    <definedName name="QB_ROW_132240" localSheetId="0" hidden="1">Sheet1!$E$22</definedName>
    <definedName name="QB_ROW_136250" localSheetId="0" hidden="1">Sheet1!$F$33</definedName>
    <definedName name="QB_ROW_137040" localSheetId="0" hidden="1">Sheet1!$E$23</definedName>
    <definedName name="QB_ROW_137250" localSheetId="0" hidden="1">Sheet1!$F$25</definedName>
    <definedName name="QB_ROW_137340" localSheetId="0" hidden="1">Sheet1!$E$26</definedName>
    <definedName name="QB_ROW_138050" localSheetId="0" hidden="1">Sheet1!$F$54</definedName>
    <definedName name="QB_ROW_138350" localSheetId="0" hidden="1">Sheet1!$F$56</definedName>
    <definedName name="QB_ROW_139250" localSheetId="0" hidden="1">Sheet1!$F$32</definedName>
    <definedName name="QB_ROW_142040" localSheetId="0" hidden="1">Sheet1!$E$17</definedName>
    <definedName name="QB_ROW_142340" localSheetId="0" hidden="1">Sheet1!$E$20</definedName>
    <definedName name="QB_ROW_144250" localSheetId="0" hidden="1">Sheet1!$F$18</definedName>
    <definedName name="QB_ROW_145350" localSheetId="0" hidden="1">Sheet1!$F$19</definedName>
    <definedName name="QB_ROW_173040" localSheetId="0" hidden="1">Sheet1!$E$38</definedName>
    <definedName name="QB_ROW_173340" localSheetId="0" hidden="1">Sheet1!$E$44</definedName>
    <definedName name="QB_ROW_179250" localSheetId="0" hidden="1">Sheet1!$F$87</definedName>
    <definedName name="QB_ROW_18301" localSheetId="0" hidden="1">Sheet1!$A$105</definedName>
    <definedName name="QB_ROW_19011" localSheetId="0" hidden="1">Sheet1!$B$2</definedName>
    <definedName name="QB_ROW_19311" localSheetId="0" hidden="1">Sheet1!$B$104</definedName>
    <definedName name="QB_ROW_20031" localSheetId="0" hidden="1">Sheet1!$D$3</definedName>
    <definedName name="QB_ROW_20331" localSheetId="0" hidden="1">Sheet1!$D$14</definedName>
    <definedName name="QB_ROW_209040" localSheetId="0" hidden="1">Sheet1!$E$31</definedName>
    <definedName name="QB_ROW_209340" localSheetId="0" hidden="1">Sheet1!$E$34</definedName>
    <definedName name="QB_ROW_21031" localSheetId="0" hidden="1">Sheet1!$D$16</definedName>
    <definedName name="QB_ROW_21331" localSheetId="0" hidden="1">Sheet1!$D$103</definedName>
    <definedName name="QB_ROW_217040" localSheetId="0" hidden="1">Sheet1!$E$59</definedName>
    <definedName name="QB_ROW_217340" localSheetId="0" hidden="1">Sheet1!$E$61</definedName>
    <definedName name="QB_ROW_218240" localSheetId="0" hidden="1">Sheet1!$E$29</definedName>
    <definedName name="QB_ROW_222040" localSheetId="0" hidden="1">Sheet1!$E$100</definedName>
    <definedName name="QB_ROW_222340" localSheetId="0" hidden="1">Sheet1!$E$102</definedName>
    <definedName name="QB_ROW_226250" localSheetId="0" hidden="1">Sheet1!$F$74</definedName>
    <definedName name="QB_ROW_227260" localSheetId="0" hidden="1">Sheet1!$G$55</definedName>
    <definedName name="QB_ROW_237040" localSheetId="0" hidden="1">Sheet1!$E$45</definedName>
    <definedName name="QB_ROW_237340" localSheetId="0" hidden="1">Sheet1!$E$48</definedName>
    <definedName name="QB_ROW_239040" localSheetId="0" hidden="1">Sheet1!$E$90</definedName>
    <definedName name="QB_ROW_239340" localSheetId="0" hidden="1">Sheet1!$E$92</definedName>
    <definedName name="QB_ROW_240040" localSheetId="0" hidden="1">Sheet1!$E$93</definedName>
    <definedName name="QB_ROW_240340" localSheetId="0" hidden="1">Sheet1!$E$99</definedName>
    <definedName name="QB_ROW_247250" localSheetId="0" hidden="1">Sheet1!$F$73</definedName>
    <definedName name="QB_ROW_252040" localSheetId="0" hidden="1">Sheet1!$E$35</definedName>
    <definedName name="QB_ROW_252340" localSheetId="0" hidden="1">Sheet1!$E$37</definedName>
    <definedName name="QB_ROW_254250" localSheetId="0" hidden="1">Sheet1!$F$75</definedName>
    <definedName name="QB_ROW_255250" localSheetId="0" hidden="1">Sheet1!$F$76</definedName>
    <definedName name="QB_ROW_289250" localSheetId="0" hidden="1">Sheet1!$F$98</definedName>
    <definedName name="QB_ROW_291250" localSheetId="0" hidden="1">Sheet1!$F$12</definedName>
    <definedName name="QB_ROW_323240" localSheetId="0" hidden="1">Sheet1!$E$27</definedName>
    <definedName name="QB_ROW_332250" localSheetId="0" hidden="1">Sheet1!$F$46</definedName>
    <definedName name="QB_ROW_334340" localSheetId="0" hidden="1">Sheet1!$E$89</definedName>
    <definedName name="QB_ROW_342040" localSheetId="0" hidden="1">Sheet1!$E$62</definedName>
    <definedName name="QB_ROW_342340" localSheetId="0" hidden="1">Sheet1!$E$64</definedName>
    <definedName name="QB_ROW_343040" localSheetId="0" hidden="1">Sheet1!$E$65</definedName>
    <definedName name="QB_ROW_343340" localSheetId="0" hidden="1">Sheet1!$E$68</definedName>
    <definedName name="QB_ROW_345250" localSheetId="0" hidden="1">Sheet1!$F$66</definedName>
    <definedName name="QB_ROW_348250" localSheetId="0" hidden="1">Sheet1!$F$67</definedName>
    <definedName name="QB_ROW_354250" localSheetId="0" hidden="1">Sheet1!$F$36</definedName>
    <definedName name="QB_ROW_359250" localSheetId="0" hidden="1">Sheet1!$F$81</definedName>
    <definedName name="QB_ROW_365250" localSheetId="0" hidden="1">Sheet1!$F$60</definedName>
    <definedName name="QB_ROW_372040" localSheetId="0" hidden="1">Sheet1!$E$11</definedName>
    <definedName name="QB_ROW_372340" localSheetId="0" hidden="1">Sheet1!$E$13</definedName>
    <definedName name="QB_ROW_391250" localSheetId="0" hidden="1">Sheet1!$F$97</definedName>
    <definedName name="QB_ROW_41040" localSheetId="0" hidden="1">Sheet1!$E$7</definedName>
    <definedName name="QB_ROW_411250" localSheetId="0" hidden="1">Sheet1!$F$24</definedName>
    <definedName name="QB_ROW_41250" localSheetId="0" hidden="1">Sheet1!$F$9</definedName>
    <definedName name="QB_ROW_41340" localSheetId="0" hidden="1">Sheet1!$E$10</definedName>
    <definedName name="QB_ROW_414250" localSheetId="0" hidden="1">Sheet1!$F$63</definedName>
    <definedName name="QB_ROW_42250" localSheetId="0" hidden="1">Sheet1!$F$8</definedName>
    <definedName name="QB_ROW_430250" localSheetId="0" hidden="1">Sheet1!$F$82</definedName>
    <definedName name="QB_ROW_435260" localSheetId="0" hidden="1">Sheet1!$G$41</definedName>
    <definedName name="QB_ROW_452250" localSheetId="0" hidden="1">Sheet1!$F$57</definedName>
    <definedName name="QB_ROW_460250" localSheetId="0" hidden="1">Sheet1!$F$83</definedName>
    <definedName name="QB_ROW_472040" localSheetId="0" hidden="1">Sheet1!$E$4</definedName>
    <definedName name="QB_ROW_472340" localSheetId="0" hidden="1">Sheet1!$E$6</definedName>
    <definedName name="QB_ROW_47240" localSheetId="0" hidden="1">Sheet1!$E$49</definedName>
    <definedName name="QB_ROW_484250" localSheetId="0" hidden="1">Sheet1!$F$5</definedName>
    <definedName name="QB_ROW_488250" localSheetId="0" hidden="1">Sheet1!$F$101</definedName>
    <definedName name="QB_ROW_50250" localSheetId="0" hidden="1">Sheet1!$F$91</definedName>
    <definedName name="QB_ROW_51250" localSheetId="0" hidden="1">Sheet1!$F$95</definedName>
    <definedName name="QB_ROW_52250" localSheetId="0" hidden="1">Sheet1!$F$96</definedName>
    <definedName name="QB_ROW_71250" localSheetId="0" hidden="1">Sheet1!$F$39</definedName>
    <definedName name="QB_ROW_74050" localSheetId="0" hidden="1">Sheet1!$F$40</definedName>
    <definedName name="QB_ROW_74260" localSheetId="0" hidden="1">Sheet1!$G$42</definedName>
    <definedName name="QB_ROW_74350" localSheetId="0" hidden="1">Sheet1!$F$43</definedName>
    <definedName name="QB_ROW_78240" localSheetId="0" hidden="1">Sheet1!$E$28</definedName>
    <definedName name="QB_ROW_86321" localSheetId="0" hidden="1">Sheet1!$C$15</definedName>
    <definedName name="QB_ROW_91240" localSheetId="0" hidden="1">Sheet1!$E$21</definedName>
    <definedName name="QB_ROW_94040" localSheetId="0" hidden="1">Sheet1!$E$50</definedName>
    <definedName name="QB_ROW_94340" localSheetId="0" hidden="1">Sheet1!$E$52</definedName>
    <definedName name="QB_ROW_96250" localSheetId="0" hidden="1">Sheet1!$F$51</definedName>
    <definedName name="QB_ROW_97040" localSheetId="0" hidden="1">Sheet1!$E$53</definedName>
    <definedName name="QB_ROW_97340" localSheetId="0" hidden="1">Sheet1!$E$58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20181201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99" i="1"/>
  <c r="H92" i="1"/>
  <c r="H88" i="1"/>
  <c r="H84" i="1"/>
  <c r="H78" i="1"/>
  <c r="H71" i="1"/>
  <c r="H68" i="1"/>
  <c r="H64" i="1"/>
  <c r="H61" i="1"/>
  <c r="H58" i="1"/>
  <c r="H56" i="1"/>
  <c r="H52" i="1"/>
  <c r="H48" i="1"/>
  <c r="H44" i="1"/>
  <c r="H43" i="1"/>
  <c r="H37" i="1"/>
  <c r="H34" i="1"/>
  <c r="H26" i="1"/>
  <c r="H20" i="1"/>
  <c r="H15" i="1"/>
  <c r="H14" i="1"/>
  <c r="H13" i="1"/>
  <c r="H10" i="1"/>
  <c r="H6" i="1"/>
</calcChain>
</file>

<file path=xl/sharedStrings.xml><?xml version="1.0" encoding="utf-8"?>
<sst xmlns="http://schemas.openxmlformats.org/spreadsheetml/2006/main" count="105" uniqueCount="105">
  <si>
    <t>Dec 18</t>
  </si>
  <si>
    <t>Ordinary Income/Expense</t>
  </si>
  <si>
    <t>Income</t>
  </si>
  <si>
    <t>4300.0 · PROJECT INCOME</t>
  </si>
  <si>
    <t>4302. · Travis County ILA 2018</t>
  </si>
  <si>
    <t>Total 4300.0 · PROJECT INCOME</t>
  </si>
  <si>
    <t>4800.0 · USAGE AND PRODUCTION FEES</t>
  </si>
  <si>
    <t>4801.0 · Permittees Water Production Fee</t>
  </si>
  <si>
    <t>4800.0 · USAGE AND PRODUCTION FEES - Other</t>
  </si>
  <si>
    <t>Total 4800.0 · USAGE AND PRODUCTION FEES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</si>
  <si>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</si>
  <si>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</si>
  <si>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</si>
  <si>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</si>
  <si>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</si>
  <si>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</si>
  <si>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</si>
  <si>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</si>
  <si>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</si>
  <si>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</si>
  <si>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</si>
  <si>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</si>
  <si>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</si>
  <si>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</si>
  <si>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</si>
  <si>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</si>
  <si>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</si>
  <si>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</si>
  <si>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</si>
  <si>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</si>
  <si>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6021.0 · MISCELLANEOUS EXPENSES</t>
  </si>
  <si>
    <t>6021.2 · General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</si>
  <si>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</si>
  <si>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</si>
  <si>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</si>
  <si>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</si>
  <si>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</si>
  <si>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</si>
  <si>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</si>
  <si>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</si>
  <si>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</si>
  <si>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</si>
  <si>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</si>
  <si>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</si>
  <si>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</si>
  <si>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</si>
  <si>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</si>
  <si>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</si>
  <si>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</si>
  <si>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</si>
  <si>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</si>
  <si>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</si>
  <si>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</si>
  <si>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</si>
  <si>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</si>
  <si>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</si>
  <si>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6080.29 · Equipment and Supplies</t>
  </si>
  <si>
    <t>Total 6080.0 · EDUCATION AND OUTREACH</t>
  </si>
  <si>
    <t>6081.0 · REGULATORY COMPLIANCE</t>
  </si>
  <si>
    <t>6081.2 · Well Sampling and Services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</si>
  <si>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</si>
  <si>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</si>
  <si>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</si>
  <si>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</si>
  <si>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</si>
  <si>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6089.2 · Water Chemistry Studies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</si>
  <si>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</si>
  <si>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</si>
  <si>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</si>
  <si>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</si>
  <si>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</si>
  <si>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</si>
  <si>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</si>
  <si>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</si>
  <si>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</si>
  <si>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</si>
  <si>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</si>
  <si>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</si>
  <si>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</si>
  <si>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</si>
  <si>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</si>
  <si>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 - Needmore</t>
  </si>
  <si>
    <t>6168.5 · EP</t>
  </si>
  <si>
    <t>Total 6160.0 · LEGAL SERVICES</t>
  </si>
  <si>
    <t>6170.0 · PROFESSIONAL SERVICES</t>
  </si>
  <si>
    <t>6173.0 · Financial Annual Audit</t>
  </si>
  <si>
    <t>6178.0 · Elections</t>
  </si>
  <si>
    <t>Total 6170.0 · PROFESSIONAL SERVICES</t>
  </si>
  <si>
    <t>6179.0 · LEGISLATION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</si>
  <si>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</si>
  <si>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</si>
  <si>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</si>
  <si>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</si>
  <si>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</si>
  <si>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</si>
  <si>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</si>
  <si>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</si>
  <si>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</si>
  <si>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</si>
  <si>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6800.0 · PROJECTS</t>
  </si>
  <si>
    <t>6805.0 · 2018 Travis County ILA</t>
  </si>
  <si>
    <t>Total 6800.0 ·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</si>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</sst>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06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J101" sqref="J101"/>
    </sheetView>
  </sheetViews>
  <sheetFormatPr defaultRowHeight="15" x14ac:dyDescent="0.25"/>
  <cols>
    <col min="1" max="6" width="3" style="12" customWidth="1"/>
    <col min="7" max="7" width="41.7109375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/>
    </row>
    <row r="5" spans="1:8" ht="15.75" thickBot="1" x14ac:dyDescent="0.3">
      <c r="A5" s="1"/>
      <c r="B5" s="1"/>
      <c r="C5" s="1"/>
      <c r="D5" s="1"/>
      <c r="E5" s="1"/>
      <c r="F5" s="1" t="s">
        <v>4</v>
      </c>
      <c r="G5" s="1"/>
      <c r="H5" s="3">
        <v>100000</v>
      </c>
    </row>
    <row r="6" spans="1:8" x14ac:dyDescent="0.25">
      <c r="A6" s="1"/>
      <c r="B6" s="1"/>
      <c r="C6" s="1"/>
      <c r="D6" s="1"/>
      <c r="E6" s="1" t="s">
        <v>5</v>
      </c>
      <c r="F6" s="1"/>
      <c r="G6" s="1"/>
      <c r="H6" s="2">
        <f>ROUND(SUM(H4:H5),5)</f>
        <v>100000</v>
      </c>
    </row>
    <row r="7" spans="1:8" x14ac:dyDescent="0.25">
      <c r="A7" s="1"/>
      <c r="B7" s="1"/>
      <c r="C7" s="1"/>
      <c r="D7" s="1"/>
      <c r="E7" s="1" t="s">
        <v>6</v>
      </c>
      <c r="F7" s="1"/>
      <c r="G7" s="1"/>
      <c r="H7" s="2"/>
    </row>
    <row r="8" spans="1:8" x14ac:dyDescent="0.25">
      <c r="A8" s="1"/>
      <c r="B8" s="1"/>
      <c r="C8" s="1"/>
      <c r="D8" s="1"/>
      <c r="E8" s="1"/>
      <c r="F8" s="1" t="s">
        <v>7</v>
      </c>
      <c r="G8" s="1"/>
      <c r="H8" s="2">
        <v>29147.040000000001</v>
      </c>
    </row>
    <row r="9" spans="1:8" ht="15.75" thickBot="1" x14ac:dyDescent="0.3">
      <c r="A9" s="1"/>
      <c r="B9" s="1"/>
      <c r="C9" s="1"/>
      <c r="D9" s="1"/>
      <c r="E9" s="1"/>
      <c r="F9" s="1" t="s">
        <v>8</v>
      </c>
      <c r="G9" s="1"/>
      <c r="H9" s="3">
        <v>924.93</v>
      </c>
    </row>
    <row r="10" spans="1:8" x14ac:dyDescent="0.25">
      <c r="A10" s="1"/>
      <c r="B10" s="1"/>
      <c r="C10" s="1"/>
      <c r="D10" s="1"/>
      <c r="E10" s="1" t="s">
        <v>9</v>
      </c>
      <c r="F10" s="1"/>
      <c r="G10" s="1"/>
      <c r="H10" s="2">
        <f>ROUND(SUM(H7:H9),5)</f>
        <v>30071.97</v>
      </c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ht="15.75" thickBot="1" x14ac:dyDescent="0.3">
      <c r="A12" s="1"/>
      <c r="B12" s="1"/>
      <c r="C12" s="1"/>
      <c r="D12" s="1"/>
      <c r="E12" s="1"/>
      <c r="F12" s="1" t="s">
        <v>11</v>
      </c>
      <c r="G12" s="1"/>
      <c r="H12" s="4">
        <v>50</v>
      </c>
    </row>
    <row r="13" spans="1:8" ht="15.75" thickBot="1" x14ac:dyDescent="0.3">
      <c r="A13" s="1"/>
      <c r="B13" s="1"/>
      <c r="C13" s="1"/>
      <c r="D13" s="1"/>
      <c r="E13" s="1" t="s">
        <v>12</v>
      </c>
      <c r="F13" s="1"/>
      <c r="G13" s="1"/>
      <c r="H13" s="5">
        <f>ROUND(SUM(H11:H12),5)</f>
        <v>50</v>
      </c>
    </row>
    <row r="14" spans="1:8" ht="15.75" thickBot="1" x14ac:dyDescent="0.3">
      <c r="A14" s="1"/>
      <c r="B14" s="1"/>
      <c r="C14" s="1"/>
      <c r="D14" s="1" t="s">
        <v>13</v>
      </c>
      <c r="E14" s="1"/>
      <c r="F14" s="1"/>
      <c r="G14" s="1"/>
      <c r="H14" s="6">
        <f>ROUND(H3+H6+H10+H13,5)</f>
        <v>130121.97</v>
      </c>
    </row>
    <row r="15" spans="1:8" x14ac:dyDescent="0.25">
      <c r="A15" s="1"/>
      <c r="B15" s="1"/>
      <c r="C15" s="1" t="s">
        <v>14</v>
      </c>
      <c r="D15" s="1"/>
      <c r="E15" s="1"/>
      <c r="F15" s="1"/>
      <c r="G15" s="1"/>
      <c r="H15" s="2">
        <f>H14</f>
        <v>130121.97</v>
      </c>
    </row>
    <row r="16" spans="1:8" x14ac:dyDescent="0.25">
      <c r="A16" s="1"/>
      <c r="B16" s="1"/>
      <c r="C16" s="1"/>
      <c r="D16" s="1" t="s">
        <v>15</v>
      </c>
      <c r="E16" s="1"/>
      <c r="F16" s="1"/>
      <c r="G16" s="1"/>
      <c r="H16" s="2"/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/>
    </row>
    <row r="18" spans="1:8" x14ac:dyDescent="0.25">
      <c r="A18" s="1"/>
      <c r="B18" s="1"/>
      <c r="C18" s="1"/>
      <c r="D18" s="1"/>
      <c r="E18" s="1"/>
      <c r="F18" s="1" t="s">
        <v>17</v>
      </c>
      <c r="G18" s="1"/>
      <c r="H18" s="2">
        <v>22.03</v>
      </c>
    </row>
    <row r="19" spans="1:8" ht="15.75" thickBot="1" x14ac:dyDescent="0.3">
      <c r="A19" s="1"/>
      <c r="B19" s="1"/>
      <c r="C19" s="1"/>
      <c r="D19" s="1"/>
      <c r="E19" s="1"/>
      <c r="F19" s="1" t="s">
        <v>18</v>
      </c>
      <c r="G19" s="1"/>
      <c r="H19" s="3">
        <v>856.59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>
        <f>ROUND(SUM(H17:H19),5)</f>
        <v>878.62</v>
      </c>
    </row>
    <row r="21" spans="1:8" x14ac:dyDescent="0.25">
      <c r="A21" s="1"/>
      <c r="B21" s="1"/>
      <c r="C21" s="1"/>
      <c r="D21" s="1"/>
      <c r="E21" s="1" t="s">
        <v>20</v>
      </c>
      <c r="F21" s="1"/>
      <c r="G21" s="1"/>
      <c r="H21" s="2">
        <v>254.6</v>
      </c>
    </row>
    <row r="22" spans="1:8" x14ac:dyDescent="0.25">
      <c r="A22" s="1"/>
      <c r="B22" s="1"/>
      <c r="C22" s="1"/>
      <c r="D22" s="1"/>
      <c r="E22" s="1" t="s">
        <v>21</v>
      </c>
      <c r="F22" s="1"/>
      <c r="G22" s="1"/>
      <c r="H22" s="2">
        <v>52.15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/>
    </row>
    <row r="24" spans="1:8" x14ac:dyDescent="0.25">
      <c r="A24" s="1"/>
      <c r="B24" s="1"/>
      <c r="C24" s="1"/>
      <c r="D24" s="1"/>
      <c r="E24" s="1"/>
      <c r="F24" s="1" t="s">
        <v>23</v>
      </c>
      <c r="G24" s="1"/>
      <c r="H24" s="2">
        <v>219.59</v>
      </c>
    </row>
    <row r="25" spans="1:8" ht="15.75" thickBot="1" x14ac:dyDescent="0.3">
      <c r="A25" s="1"/>
      <c r="B25" s="1"/>
      <c r="C25" s="1"/>
      <c r="D25" s="1"/>
      <c r="E25" s="1"/>
      <c r="F25" s="1" t="s">
        <v>24</v>
      </c>
      <c r="G25" s="1"/>
      <c r="H25" s="3">
        <v>315.94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f>ROUND(SUM(H23:H25),5)</f>
        <v>535.53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122.29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272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1000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v>1413.64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/>
    </row>
    <row r="32" spans="1:8" x14ac:dyDescent="0.25">
      <c r="A32" s="1"/>
      <c r="B32" s="1"/>
      <c r="C32" s="1"/>
      <c r="D32" s="1"/>
      <c r="E32" s="1"/>
      <c r="F32" s="1" t="s">
        <v>31</v>
      </c>
      <c r="G32" s="1"/>
      <c r="H32" s="2">
        <v>35</v>
      </c>
    </row>
    <row r="33" spans="1:8" ht="15.75" thickBot="1" x14ac:dyDescent="0.3">
      <c r="A33" s="1"/>
      <c r="B33" s="1"/>
      <c r="C33" s="1"/>
      <c r="D33" s="1"/>
      <c r="E33" s="1"/>
      <c r="F33" s="1" t="s">
        <v>32</v>
      </c>
      <c r="G33" s="1"/>
      <c r="H33" s="3">
        <v>38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>
        <f>ROUND(SUM(H31:H33),5)</f>
        <v>73</v>
      </c>
    </row>
    <row r="35" spans="1:8" x14ac:dyDescent="0.25">
      <c r="A35" s="1"/>
      <c r="B35" s="1"/>
      <c r="C35" s="1"/>
      <c r="D35" s="1"/>
      <c r="E35" s="1" t="s">
        <v>34</v>
      </c>
      <c r="F35" s="1"/>
      <c r="G35" s="1"/>
      <c r="H35" s="2"/>
    </row>
    <row r="36" spans="1:8" ht="15.75" thickBot="1" x14ac:dyDescent="0.3">
      <c r="A36" s="1"/>
      <c r="B36" s="1"/>
      <c r="C36" s="1"/>
      <c r="D36" s="1"/>
      <c r="E36" s="1"/>
      <c r="F36" s="1" t="s">
        <v>35</v>
      </c>
      <c r="G36" s="1"/>
      <c r="H36" s="3">
        <v>232.75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>
        <f>ROUND(SUM(H35:H36),5)</f>
        <v>232.75</v>
      </c>
    </row>
    <row r="38" spans="1:8" x14ac:dyDescent="0.25">
      <c r="A38" s="1"/>
      <c r="B38" s="1"/>
      <c r="C38" s="1"/>
      <c r="D38" s="1"/>
      <c r="E38" s="1" t="s">
        <v>37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38</v>
      </c>
      <c r="G39" s="1"/>
      <c r="H39" s="2">
        <v>405</v>
      </c>
    </row>
    <row r="40" spans="1:8" x14ac:dyDescent="0.25">
      <c r="A40" s="1"/>
      <c r="B40" s="1"/>
      <c r="C40" s="1"/>
      <c r="D40" s="1"/>
      <c r="E40" s="1"/>
      <c r="F40" s="1" t="s">
        <v>39</v>
      </c>
      <c r="G40" s="1"/>
      <c r="H40" s="2"/>
    </row>
    <row r="41" spans="1:8" x14ac:dyDescent="0.25">
      <c r="A41" s="1"/>
      <c r="B41" s="1"/>
      <c r="C41" s="1"/>
      <c r="D41" s="1"/>
      <c r="E41" s="1"/>
      <c r="F41" s="1"/>
      <c r="G41" s="1" t="s">
        <v>40</v>
      </c>
      <c r="H41" s="2">
        <v>175.85</v>
      </c>
    </row>
    <row r="42" spans="1:8" ht="15.75" thickBot="1" x14ac:dyDescent="0.3">
      <c r="A42" s="1"/>
      <c r="B42" s="1"/>
      <c r="C42" s="1"/>
      <c r="D42" s="1"/>
      <c r="E42" s="1"/>
      <c r="F42" s="1"/>
      <c r="G42" s="1" t="s">
        <v>41</v>
      </c>
      <c r="H42" s="4">
        <v>749.07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6">
        <f>ROUND(SUM(H40:H42),5)</f>
        <v>924.92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ROUND(SUM(H38:H39)+H43,5)</f>
        <v>1329.92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45</v>
      </c>
      <c r="G46" s="1"/>
      <c r="H46" s="2">
        <v>861.42</v>
      </c>
    </row>
    <row r="47" spans="1:8" ht="15.75" thickBot="1" x14ac:dyDescent="0.3">
      <c r="A47" s="1"/>
      <c r="B47" s="1"/>
      <c r="C47" s="1"/>
      <c r="D47" s="1"/>
      <c r="E47" s="1"/>
      <c r="F47" s="1" t="s">
        <v>46</v>
      </c>
      <c r="G47" s="1"/>
      <c r="H47" s="3">
        <v>89.19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>
        <f>ROUND(SUM(H45:H47),5)</f>
        <v>950.61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v>2200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ht="15.75" thickBot="1" x14ac:dyDescent="0.3">
      <c r="A51" s="1"/>
      <c r="B51" s="1"/>
      <c r="C51" s="1"/>
      <c r="D51" s="1"/>
      <c r="E51" s="1"/>
      <c r="F51" s="1" t="s">
        <v>50</v>
      </c>
      <c r="G51" s="1"/>
      <c r="H51" s="3">
        <v>102.75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>
        <f>ROUND(SUM(H50:H51),5)</f>
        <v>102.75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/>
    </row>
    <row r="54" spans="1:8" x14ac:dyDescent="0.25">
      <c r="A54" s="1"/>
      <c r="B54" s="1"/>
      <c r="C54" s="1"/>
      <c r="D54" s="1"/>
      <c r="E54" s="1"/>
      <c r="F54" s="1" t="s">
        <v>53</v>
      </c>
      <c r="G54" s="1"/>
      <c r="H54" s="2"/>
    </row>
    <row r="55" spans="1:8" ht="15.75" thickBot="1" x14ac:dyDescent="0.3">
      <c r="A55" s="1"/>
      <c r="B55" s="1"/>
      <c r="C55" s="1"/>
      <c r="D55" s="1"/>
      <c r="E55" s="1"/>
      <c r="F55" s="1"/>
      <c r="G55" s="1" t="s">
        <v>54</v>
      </c>
      <c r="H55" s="3">
        <v>655.24</v>
      </c>
    </row>
    <row r="56" spans="1:8" x14ac:dyDescent="0.25">
      <c r="A56" s="1"/>
      <c r="B56" s="1"/>
      <c r="C56" s="1"/>
      <c r="D56" s="1"/>
      <c r="E56" s="1"/>
      <c r="F56" s="1" t="s">
        <v>55</v>
      </c>
      <c r="G56" s="1"/>
      <c r="H56" s="2">
        <f>ROUND(SUM(H54:H55),5)</f>
        <v>655.24</v>
      </c>
    </row>
    <row r="57" spans="1:8" ht="15.75" thickBot="1" x14ac:dyDescent="0.3">
      <c r="A57" s="1"/>
      <c r="B57" s="1"/>
      <c r="C57" s="1"/>
      <c r="D57" s="1"/>
      <c r="E57" s="1"/>
      <c r="F57" s="1" t="s">
        <v>56</v>
      </c>
      <c r="G57" s="1"/>
      <c r="H57" s="3">
        <v>20.54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>
        <f>ROUND(H53+SUM(H56:H57),5)</f>
        <v>675.78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/>
    </row>
    <row r="60" spans="1:8" ht="15.75" thickBot="1" x14ac:dyDescent="0.3">
      <c r="A60" s="1"/>
      <c r="B60" s="1"/>
      <c r="C60" s="1"/>
      <c r="D60" s="1"/>
      <c r="E60" s="1"/>
      <c r="F60" s="1" t="s">
        <v>59</v>
      </c>
      <c r="G60" s="1"/>
      <c r="H60" s="3">
        <v>580</v>
      </c>
    </row>
    <row r="61" spans="1:8" x14ac:dyDescent="0.25">
      <c r="A61" s="1"/>
      <c r="B61" s="1"/>
      <c r="C61" s="1"/>
      <c r="D61" s="1"/>
      <c r="E61" s="1" t="s">
        <v>60</v>
      </c>
      <c r="F61" s="1"/>
      <c r="G61" s="1"/>
      <c r="H61" s="2">
        <f>ROUND(SUM(H59:H60),5)</f>
        <v>580</v>
      </c>
    </row>
    <row r="62" spans="1:8" x14ac:dyDescent="0.25">
      <c r="A62" s="1"/>
      <c r="B62" s="1"/>
      <c r="C62" s="1"/>
      <c r="D62" s="1"/>
      <c r="E62" s="1" t="s">
        <v>61</v>
      </c>
      <c r="F62" s="1"/>
      <c r="G62" s="1"/>
      <c r="H62" s="2"/>
    </row>
    <row r="63" spans="1:8" ht="15.75" thickBot="1" x14ac:dyDescent="0.3">
      <c r="A63" s="1"/>
      <c r="B63" s="1"/>
      <c r="C63" s="1"/>
      <c r="D63" s="1"/>
      <c r="E63" s="1"/>
      <c r="F63" s="1" t="s">
        <v>62</v>
      </c>
      <c r="G63" s="1"/>
      <c r="H63" s="3">
        <v>1850</v>
      </c>
    </row>
    <row r="64" spans="1:8" x14ac:dyDescent="0.25">
      <c r="A64" s="1"/>
      <c r="B64" s="1"/>
      <c r="C64" s="1"/>
      <c r="D64" s="1"/>
      <c r="E64" s="1" t="s">
        <v>63</v>
      </c>
      <c r="F64" s="1"/>
      <c r="G64" s="1"/>
      <c r="H64" s="2">
        <f>ROUND(SUM(H62:H63),5)</f>
        <v>1850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/>
    </row>
    <row r="66" spans="1:8" x14ac:dyDescent="0.25">
      <c r="A66" s="1"/>
      <c r="B66" s="1"/>
      <c r="C66" s="1"/>
      <c r="D66" s="1"/>
      <c r="E66" s="1"/>
      <c r="F66" s="1" t="s">
        <v>65</v>
      </c>
      <c r="G66" s="1"/>
      <c r="H66" s="2">
        <v>220</v>
      </c>
    </row>
    <row r="67" spans="1:8" ht="15.75" thickBot="1" x14ac:dyDescent="0.3">
      <c r="A67" s="1"/>
      <c r="B67" s="1"/>
      <c r="C67" s="1"/>
      <c r="D67" s="1"/>
      <c r="E67" s="1"/>
      <c r="F67" s="1" t="s">
        <v>66</v>
      </c>
      <c r="G67" s="1"/>
      <c r="H67" s="3">
        <v>426.46</v>
      </c>
    </row>
    <row r="68" spans="1:8" x14ac:dyDescent="0.25">
      <c r="A68" s="1"/>
      <c r="B68" s="1"/>
      <c r="C68" s="1"/>
      <c r="D68" s="1"/>
      <c r="E68" s="1" t="s">
        <v>67</v>
      </c>
      <c r="F68" s="1"/>
      <c r="G68" s="1"/>
      <c r="H68" s="2">
        <f>ROUND(SUM(H65:H67),5)</f>
        <v>646.46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/>
    </row>
    <row r="70" spans="1:8" ht="15.75" thickBot="1" x14ac:dyDescent="0.3">
      <c r="A70" s="1"/>
      <c r="B70" s="1"/>
      <c r="C70" s="1"/>
      <c r="D70" s="1"/>
      <c r="E70" s="1"/>
      <c r="F70" s="1" t="s">
        <v>69</v>
      </c>
      <c r="G70" s="1"/>
      <c r="H70" s="3">
        <v>442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>
        <f>ROUND(SUM(H69:H70),5)</f>
        <v>442</v>
      </c>
    </row>
    <row r="72" spans="1:8" x14ac:dyDescent="0.25">
      <c r="A72" s="1"/>
      <c r="B72" s="1"/>
      <c r="C72" s="1"/>
      <c r="D72" s="1"/>
      <c r="E72" s="1" t="s">
        <v>71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72</v>
      </c>
      <c r="G73" s="1"/>
      <c r="H73" s="2">
        <v>8998.66</v>
      </c>
    </row>
    <row r="74" spans="1:8" x14ac:dyDescent="0.25">
      <c r="A74" s="1"/>
      <c r="B74" s="1"/>
      <c r="C74" s="1"/>
      <c r="D74" s="1"/>
      <c r="E74" s="1"/>
      <c r="F74" s="1" t="s">
        <v>73</v>
      </c>
      <c r="G74" s="1"/>
      <c r="H74" s="2">
        <v>1103.3</v>
      </c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1484.29</v>
      </c>
    </row>
    <row r="76" spans="1:8" x14ac:dyDescent="0.25">
      <c r="A76" s="1"/>
      <c r="B76" s="1"/>
      <c r="C76" s="1"/>
      <c r="D76" s="1"/>
      <c r="E76" s="1"/>
      <c r="F76" s="1" t="s">
        <v>75</v>
      </c>
      <c r="G76" s="1"/>
      <c r="H76" s="2">
        <v>1057.55</v>
      </c>
    </row>
    <row r="77" spans="1:8" ht="15.75" thickBot="1" x14ac:dyDescent="0.3">
      <c r="A77" s="1"/>
      <c r="B77" s="1"/>
      <c r="C77" s="1"/>
      <c r="D77" s="1"/>
      <c r="E77" s="1"/>
      <c r="F77" s="1" t="s">
        <v>76</v>
      </c>
      <c r="G77" s="1"/>
      <c r="H77" s="3">
        <v>128.76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>
        <f>ROUND(SUM(H72:H77),5)</f>
        <v>12772.56</v>
      </c>
    </row>
    <row r="79" spans="1:8" x14ac:dyDescent="0.25">
      <c r="A79" s="1"/>
      <c r="B79" s="1"/>
      <c r="C79" s="1"/>
      <c r="D79" s="1"/>
      <c r="E79" s="1" t="s">
        <v>78</v>
      </c>
      <c r="F79" s="1"/>
      <c r="G79" s="1"/>
      <c r="H79" s="2"/>
    </row>
    <row r="80" spans="1:8" x14ac:dyDescent="0.25">
      <c r="A80" s="1"/>
      <c r="B80" s="1"/>
      <c r="C80" s="1"/>
      <c r="D80" s="1"/>
      <c r="E80" s="1"/>
      <c r="F80" s="1" t="s">
        <v>79</v>
      </c>
      <c r="G80" s="1"/>
      <c r="H80" s="2">
        <v>1743</v>
      </c>
    </row>
    <row r="81" spans="1:8" x14ac:dyDescent="0.25">
      <c r="A81" s="1"/>
      <c r="B81" s="1"/>
      <c r="C81" s="1"/>
      <c r="D81" s="1"/>
      <c r="E81" s="1"/>
      <c r="F81" s="1" t="s">
        <v>80</v>
      </c>
      <c r="G81" s="1"/>
      <c r="H81" s="2">
        <v>18587</v>
      </c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1160</v>
      </c>
    </row>
    <row r="83" spans="1:8" ht="15.75" thickBot="1" x14ac:dyDescent="0.3">
      <c r="A83" s="1"/>
      <c r="B83" s="1"/>
      <c r="C83" s="1"/>
      <c r="D83" s="1"/>
      <c r="E83" s="1"/>
      <c r="F83" s="1" t="s">
        <v>82</v>
      </c>
      <c r="G83" s="1"/>
      <c r="H83" s="3">
        <v>6508.91</v>
      </c>
    </row>
    <row r="84" spans="1:8" x14ac:dyDescent="0.25">
      <c r="A84" s="1"/>
      <c r="B84" s="1"/>
      <c r="C84" s="1"/>
      <c r="D84" s="1"/>
      <c r="E84" s="1" t="s">
        <v>83</v>
      </c>
      <c r="F84" s="1"/>
      <c r="G84" s="1"/>
      <c r="H84" s="2">
        <f>ROUND(SUM(H79:H83),5)</f>
        <v>27998.91</v>
      </c>
    </row>
    <row r="85" spans="1:8" x14ac:dyDescent="0.25">
      <c r="A85" s="1"/>
      <c r="B85" s="1"/>
      <c r="C85" s="1"/>
      <c r="D85" s="1"/>
      <c r="E85" s="1" t="s">
        <v>84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85</v>
      </c>
      <c r="G86" s="1"/>
      <c r="H86" s="2">
        <v>8125</v>
      </c>
    </row>
    <row r="87" spans="1:8" ht="15.75" thickBot="1" x14ac:dyDescent="0.3">
      <c r="A87" s="1"/>
      <c r="B87" s="1"/>
      <c r="C87" s="1"/>
      <c r="D87" s="1"/>
      <c r="E87" s="1"/>
      <c r="F87" s="1" t="s">
        <v>86</v>
      </c>
      <c r="G87" s="1"/>
      <c r="H87" s="3">
        <v>79.5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>
        <f>ROUND(SUM(H85:H87),5)</f>
        <v>8204.5</v>
      </c>
    </row>
    <row r="89" spans="1:8" x14ac:dyDescent="0.25">
      <c r="A89" s="1"/>
      <c r="B89" s="1"/>
      <c r="C89" s="1"/>
      <c r="D89" s="1"/>
      <c r="E89" s="1" t="s">
        <v>88</v>
      </c>
      <c r="F89" s="1"/>
      <c r="G89" s="1"/>
      <c r="H89" s="2">
        <v>6000</v>
      </c>
    </row>
    <row r="90" spans="1:8" x14ac:dyDescent="0.25">
      <c r="A90" s="1"/>
      <c r="B90" s="1"/>
      <c r="C90" s="1"/>
      <c r="D90" s="1"/>
      <c r="E90" s="1" t="s">
        <v>89</v>
      </c>
      <c r="F90" s="1"/>
      <c r="G90" s="1"/>
      <c r="H90" s="2"/>
    </row>
    <row r="91" spans="1:8" ht="15.75" thickBot="1" x14ac:dyDescent="0.3">
      <c r="A91" s="1"/>
      <c r="B91" s="1"/>
      <c r="C91" s="1"/>
      <c r="D91" s="1"/>
      <c r="E91" s="1"/>
      <c r="F91" s="1" t="s">
        <v>90</v>
      </c>
      <c r="G91" s="1"/>
      <c r="H91" s="3">
        <v>88290.26</v>
      </c>
    </row>
    <row r="92" spans="1:8" x14ac:dyDescent="0.25">
      <c r="A92" s="1"/>
      <c r="B92" s="1"/>
      <c r="C92" s="1"/>
      <c r="D92" s="1"/>
      <c r="E92" s="1" t="s">
        <v>91</v>
      </c>
      <c r="F92" s="1"/>
      <c r="G92" s="1"/>
      <c r="H92" s="2">
        <f>ROUND(SUM(H90:H91),5)</f>
        <v>88290.26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/>
    </row>
    <row r="94" spans="1:8" x14ac:dyDescent="0.25">
      <c r="A94" s="1"/>
      <c r="B94" s="1"/>
      <c r="C94" s="1"/>
      <c r="D94" s="1"/>
      <c r="E94" s="1"/>
      <c r="F94" s="1" t="s">
        <v>93</v>
      </c>
      <c r="G94" s="1"/>
      <c r="H94" s="2">
        <v>301</v>
      </c>
    </row>
    <row r="95" spans="1:8" x14ac:dyDescent="0.25">
      <c r="A95" s="1"/>
      <c r="B95" s="1"/>
      <c r="C95" s="1"/>
      <c r="D95" s="1"/>
      <c r="E95" s="1"/>
      <c r="F95" s="1" t="s">
        <v>94</v>
      </c>
      <c r="G95" s="1"/>
      <c r="H95" s="2">
        <v>6655.09</v>
      </c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5608.91</v>
      </c>
    </row>
    <row r="97" spans="1:8" x14ac:dyDescent="0.25">
      <c r="A97" s="1"/>
      <c r="B97" s="1"/>
      <c r="C97" s="1"/>
      <c r="D97" s="1"/>
      <c r="E97" s="1"/>
      <c r="F97" s="1" t="s">
        <v>96</v>
      </c>
      <c r="G97" s="1"/>
      <c r="H97" s="2">
        <v>2.16</v>
      </c>
    </row>
    <row r="98" spans="1:8" ht="15.75" thickBot="1" x14ac:dyDescent="0.3">
      <c r="A98" s="1"/>
      <c r="B98" s="1"/>
      <c r="C98" s="1"/>
      <c r="D98" s="1"/>
      <c r="E98" s="1"/>
      <c r="F98" s="1" t="s">
        <v>97</v>
      </c>
      <c r="G98" s="1"/>
      <c r="H98" s="3">
        <v>-16027.37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f>ROUND(SUM(H93:H98),5)</f>
        <v>-3460.21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/>
    </row>
    <row r="101" spans="1:8" ht="15.75" thickBot="1" x14ac:dyDescent="0.3">
      <c r="A101" s="1"/>
      <c r="B101" s="1"/>
      <c r="C101" s="1"/>
      <c r="D101" s="1"/>
      <c r="E101" s="1"/>
      <c r="F101" s="1" t="s">
        <v>100</v>
      </c>
      <c r="G101" s="1"/>
      <c r="H101" s="4">
        <v>563.4</v>
      </c>
    </row>
    <row r="102" spans="1:8" ht="15.75" thickBot="1" x14ac:dyDescent="0.3">
      <c r="A102" s="1"/>
      <c r="B102" s="1"/>
      <c r="C102" s="1"/>
      <c r="D102" s="1"/>
      <c r="E102" s="1" t="s">
        <v>101</v>
      </c>
      <c r="F102" s="1"/>
      <c r="G102" s="1"/>
      <c r="H102" s="5">
        <f>ROUND(SUM(H100:H101),5)</f>
        <v>563.4</v>
      </c>
    </row>
    <row r="103" spans="1:8" ht="15.75" thickBot="1" x14ac:dyDescent="0.3">
      <c r="A103" s="1"/>
      <c r="B103" s="1"/>
      <c r="C103" s="1"/>
      <c r="D103" s="1" t="s">
        <v>102</v>
      </c>
      <c r="E103" s="1"/>
      <c r="F103" s="1"/>
      <c r="G103" s="1"/>
      <c r="H103" s="5">
        <f>ROUND(H16+SUM(H20:H22)+SUM(H26:H30)+H34+H37+H44+SUM(H48:H49)+H52+H58+H61+H64+H68+H71+H78+H84+SUM(H88:H89)+H92+H99+H102,5)</f>
        <v>153981.51999999999</v>
      </c>
    </row>
    <row r="104" spans="1:8" ht="15.75" thickBot="1" x14ac:dyDescent="0.3">
      <c r="A104" s="1"/>
      <c r="B104" s="1" t="s">
        <v>103</v>
      </c>
      <c r="C104" s="1"/>
      <c r="D104" s="1"/>
      <c r="E104" s="1"/>
      <c r="F104" s="1"/>
      <c r="G104" s="1"/>
      <c r="H104" s="5">
        <f>ROUND(H2+H15-H103,5)</f>
        <v>-23859.55</v>
      </c>
    </row>
    <row r="105" spans="1:8" s="8" customFormat="1" ht="12" thickBot="1" x14ac:dyDescent="0.25">
      <c r="A105" s="1" t="s">
        <v>104</v>
      </c>
      <c r="B105" s="1"/>
      <c r="C105" s="1"/>
      <c r="D105" s="1"/>
      <c r="E105" s="1"/>
      <c r="F105" s="1"/>
      <c r="G105" s="1"/>
      <c r="H105" s="7">
        <f>H104</f>
        <v>-23859.55</v>
      </c>
    </row>
    <row r="106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 Loss
&amp;10 December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2019-01-11T20:32:37Z</dcterms:created>
  <dcterms:modified xsi:type="dcterms:W3CDTF">2019-01-11T20:34:18Z</dcterms:modified>
</cp:coreProperties>
</file>