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1490" windowHeight="11160"/>
  </bookViews>
  <sheets>
    <sheet name="FY 2019 Initial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 l="1"/>
  <c r="H9" i="1" l="1"/>
  <c r="E36" i="1"/>
  <c r="E35" i="1"/>
  <c r="D31" i="1"/>
  <c r="D30" i="1"/>
  <c r="E20" i="1"/>
  <c r="E19" i="1"/>
  <c r="E18" i="1"/>
  <c r="E17" i="1"/>
  <c r="H27" i="1" l="1"/>
  <c r="E37" i="1"/>
  <c r="F32" i="1"/>
  <c r="E13" i="1" l="1"/>
  <c r="E12" i="1"/>
  <c r="E8" i="1"/>
  <c r="E11" i="1"/>
  <c r="E10" i="1"/>
  <c r="E9" i="1"/>
  <c r="E7" i="1"/>
  <c r="E14" i="1" l="1"/>
  <c r="E23" i="1" l="1"/>
</calcChain>
</file>

<file path=xl/sharedStrings.xml><?xml version="1.0" encoding="utf-8"?>
<sst xmlns="http://schemas.openxmlformats.org/spreadsheetml/2006/main" count="46" uniqueCount="39">
  <si>
    <t>PROJECTED REVENUES</t>
  </si>
  <si>
    <t>Total</t>
  </si>
  <si>
    <t>Category %</t>
  </si>
  <si>
    <t>I.</t>
  </si>
  <si>
    <t>A.</t>
  </si>
  <si>
    <t>Permitted Production Fee</t>
  </si>
  <si>
    <t>City of Austin Water Use Fee</t>
  </si>
  <si>
    <t>Transport Fee</t>
  </si>
  <si>
    <t>B.</t>
  </si>
  <si>
    <t>Other Fees</t>
  </si>
  <si>
    <t>C.</t>
  </si>
  <si>
    <t>Interest Income</t>
  </si>
  <si>
    <t>D.</t>
  </si>
  <si>
    <t>Grant Income</t>
  </si>
  <si>
    <t>E.</t>
  </si>
  <si>
    <t>II.</t>
  </si>
  <si>
    <t>PROJECTED EXPENDITURES</t>
  </si>
  <si>
    <t>Operational Expenses</t>
  </si>
  <si>
    <t>Salaries, Wages, and Compensation</t>
  </si>
  <si>
    <t>Professional Services</t>
  </si>
  <si>
    <t>Team Expenditures</t>
  </si>
  <si>
    <t>F.</t>
  </si>
  <si>
    <t>Grants and Special Projects</t>
  </si>
  <si>
    <t>III.</t>
  </si>
  <si>
    <t>PROJECTED POSITION</t>
  </si>
  <si>
    <t>Projected Revenues</t>
  </si>
  <si>
    <t>Projected Expenditures</t>
  </si>
  <si>
    <t xml:space="preserve">  Current Net Gain / Loss</t>
  </si>
  <si>
    <t>LIMITED USE FUNDS - RESTRICTED</t>
  </si>
  <si>
    <t>TexPool Contingency</t>
  </si>
  <si>
    <t>TexPool Reserve</t>
  </si>
  <si>
    <t>Projected Permitted Pumpage Volume 3,413,728,170</t>
  </si>
  <si>
    <t>Employment Taxes, Insurance, and Benefits</t>
  </si>
  <si>
    <t xml:space="preserve">      Education and Outreach 31,250</t>
  </si>
  <si>
    <t xml:space="preserve">      Aquifer Science 90,000</t>
  </si>
  <si>
    <t xml:space="preserve">      Regulatory Compliance 47,200</t>
  </si>
  <si>
    <t xml:space="preserve">      General Mgmt and Administration 46,000</t>
  </si>
  <si>
    <t>TC ILA Funds for Trinity Monitoring Project</t>
  </si>
  <si>
    <t>As of 8/3/2018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</si>
</sst>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10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/>
    <xf numFmtId="10" fontId="0" fillId="0" borderId="2" xfId="0" applyNumberFormat="1" applyBorder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0" fillId="0" borderId="0" xfId="0" applyNumberForma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96894138232718E-2"/>
          <c:y val="2.7777777777777776E-2"/>
          <c:w val="0.53888888888888886"/>
          <c:h val="0.898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cat>
            <c:strRef>
              <c:f>'FY 2019 Initial Budget'!$C$7:$C$12</c:f>
              <c:strCache>
                <c:ptCount val="6"/>
                <c:pt idx="0">
                  <c:v>Permitted Production Fee</c:v>
                </c:pt>
                <c:pt idx="1">
                  <c:v>City of Austin Water Use Fee</c:v>
                </c:pt>
                <c:pt idx="2">
                  <c:v>Transport Fee</c:v>
                </c:pt>
                <c:pt idx="3">
                  <c:v>Other Fees</c:v>
                </c:pt>
                <c:pt idx="4">
                  <c:v>Interest Income</c:v>
                </c:pt>
                <c:pt idx="5">
                  <c:v>Grant Income</c:v>
                </c:pt>
              </c:strCache>
            </c:strRef>
          </c:cat>
          <c:val>
            <c:numRef>
              <c:f>'FY 2019 Initial Budget'!$D$7:$D$12</c:f>
              <c:numCache>
                <c:formatCode>"$"#,##0</c:formatCode>
                <c:ptCount val="6"/>
                <c:pt idx="0">
                  <c:v>672296</c:v>
                </c:pt>
                <c:pt idx="1">
                  <c:v>870501</c:v>
                </c:pt>
                <c:pt idx="2">
                  <c:v>124000</c:v>
                </c:pt>
                <c:pt idx="3">
                  <c:v>18650</c:v>
                </c:pt>
                <c:pt idx="4">
                  <c:v>13000</c:v>
                </c:pt>
                <c:pt idx="5">
                  <c:v>226157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6.9444444444444448E-2"/>
          <c:w val="0.58923622047244095"/>
          <c:h val="0.89814814814814814"/>
        </c:manualLayout>
      </c:layout>
      <c:pieChart>
        <c:varyColors val="1"/>
        <c:ser>
          <c:idx val="0"/>
          <c:order val="0"/>
          <c:cat>
            <c:strRef>
              <c:f>'FY 2019 Initial Budget'!$C$17:$C$22</c:f>
              <c:strCache>
                <c:ptCount val="6"/>
                <c:pt idx="0">
                  <c:v>Operational Expenses</c:v>
                </c:pt>
                <c:pt idx="1">
                  <c:v>Salaries, Wages, and Compensation</c:v>
                </c:pt>
                <c:pt idx="2">
                  <c:v>Employment Taxes, Insurance, and Benefits</c:v>
                </c:pt>
                <c:pt idx="3">
                  <c:v>Professional Services</c:v>
                </c:pt>
                <c:pt idx="4">
                  <c:v>Grants and Special Projects</c:v>
                </c:pt>
                <c:pt idx="5">
                  <c:v>Team Expenditures</c:v>
                </c:pt>
              </c:strCache>
            </c:strRef>
          </c:cat>
          <c:val>
            <c:numRef>
              <c:f>'FY 2019 Initial Budget'!$D$17:$D$22</c:f>
              <c:numCache>
                <c:formatCode>"$"#,##0</c:formatCode>
                <c:ptCount val="6"/>
                <c:pt idx="0">
                  <c:v>199647</c:v>
                </c:pt>
                <c:pt idx="1">
                  <c:v>1053305</c:v>
                </c:pt>
                <c:pt idx="2">
                  <c:v>298225</c:v>
                </c:pt>
                <c:pt idx="3">
                  <c:v>184500</c:v>
                </c:pt>
                <c:pt idx="4">
                  <c:v>58000</c:v>
                </c:pt>
                <c:pt idx="5">
                  <c:v>214450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59028871391076"/>
          <c:y val="9.4919072615923014E-2"/>
          <c:w val="0.31141158063024021"/>
          <c:h val="0.789939681527261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138112</xdr:colOff>
      <xdr:row>3</xdr:row>
      <xdr:rowOff>147637</xdr:rowOff>
    </xdr:from>
    <xdr:to>
      <xdr:col>14</xdr:col>
      <xdr:colOff>33337</xdr:colOff>
      <xdr:row>15</xdr:row>
      <xdr:rowOff>4762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90487</xdr:colOff>
      <xdr:row>20</xdr:row>
      <xdr:rowOff>204787</xdr:rowOff>
    </xdr:from>
    <xdr:to>
      <xdr:col>13</xdr:col>
      <xdr:colOff>600075</xdr:colOff>
      <xdr:row>33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topLeftCell="A7" workbookViewId="0">
      <selection activeCell="F14" sqref="F14"/>
    </sheetView>
  </sheetViews>
  <sheetFormatPr defaultRowHeight="15" x14ac:dyDescent="0.25"/>
  <cols>
    <col min="1" max="1" width="4.42578125" style="8" customWidth="1"/>
    <col min="2" max="2" width="4.140625" style="8" customWidth="1"/>
    <col min="3" max="3" width="42.7109375" customWidth="1"/>
    <col min="4" max="4" width="13.140625" customWidth="1"/>
    <col min="5" max="5" width="12.28515625" style="1" customWidth="1"/>
    <col min="6" max="6" width="12.85546875" customWidth="1"/>
    <col min="7" max="7" width="5.140625" customWidth="1"/>
    <col min="8" max="8" width="10.140625" bestFit="1" customWidth="1"/>
  </cols>
  <sheetData>
    <row r="2" spans="1:8" x14ac:dyDescent="0.25">
      <c r="C2" t="s">
        <v>31</v>
      </c>
    </row>
    <row r="3" spans="1:8" ht="15.75" thickBot="1" x14ac:dyDescent="0.3"/>
    <row r="4" spans="1:8" s="12" customFormat="1" ht="20.25" customHeight="1" thickBot="1" x14ac:dyDescent="0.3">
      <c r="D4" s="13" t="s">
        <v>1</v>
      </c>
      <c r="E4" s="14" t="s">
        <v>2</v>
      </c>
    </row>
    <row r="6" spans="1:8" s="3" customFormat="1" ht="18" customHeight="1" x14ac:dyDescent="0.3">
      <c r="A6" s="9" t="s">
        <v>3</v>
      </c>
      <c r="B6" s="7"/>
      <c r="C6" s="5" t="s">
        <v>0</v>
      </c>
      <c r="E6" s="4"/>
    </row>
    <row r="7" spans="1:8" ht="18" customHeight="1" x14ac:dyDescent="0.25">
      <c r="B7" s="8" t="s">
        <v>4</v>
      </c>
      <c r="C7" t="s">
        <v>5</v>
      </c>
      <c r="D7" s="2">
        <v>672296</v>
      </c>
      <c r="E7" s="1">
        <f>SUM(D7/F14)</f>
        <v>0.33206296144826347</v>
      </c>
    </row>
    <row r="8" spans="1:8" ht="18" customHeight="1" x14ac:dyDescent="0.25">
      <c r="C8" t="s">
        <v>6</v>
      </c>
      <c r="D8" s="2">
        <v>870501</v>
      </c>
      <c r="E8" s="1">
        <f>SUM(D8/F14)</f>
        <v>0.42996111832239786</v>
      </c>
    </row>
    <row r="9" spans="1:8" ht="18" customHeight="1" x14ac:dyDescent="0.25">
      <c r="C9" t="s">
        <v>7</v>
      </c>
      <c r="D9" s="2">
        <v>124000</v>
      </c>
      <c r="E9" s="1">
        <f>SUM(D9/F14)</f>
        <v>6.1246545003368562E-2</v>
      </c>
      <c r="H9" s="2">
        <f>SUM(D7:D9)</f>
        <v>1666797</v>
      </c>
    </row>
    <row r="10" spans="1:8" ht="18" customHeight="1" x14ac:dyDescent="0.25">
      <c r="B10" s="8" t="s">
        <v>8</v>
      </c>
      <c r="C10" t="s">
        <v>9</v>
      </c>
      <c r="D10" s="2">
        <v>18650</v>
      </c>
      <c r="E10" s="1">
        <f>SUM(D10/F14)</f>
        <v>9.2116779380066426E-3</v>
      </c>
    </row>
    <row r="11" spans="1:8" ht="18" customHeight="1" x14ac:dyDescent="0.25">
      <c r="B11" s="8" t="s">
        <v>10</v>
      </c>
      <c r="C11" t="s">
        <v>11</v>
      </c>
      <c r="D11" s="2">
        <v>13000</v>
      </c>
      <c r="E11" s="1">
        <f>SUM(D11/F14)</f>
        <v>6.4210087503531552E-3</v>
      </c>
    </row>
    <row r="12" spans="1:8" ht="18" customHeight="1" x14ac:dyDescent="0.25">
      <c r="B12" s="8" t="s">
        <v>12</v>
      </c>
      <c r="C12" t="s">
        <v>13</v>
      </c>
      <c r="D12" s="2">
        <v>226157</v>
      </c>
      <c r="E12" s="1">
        <f>SUM(D12/F14)</f>
        <v>0.11170431353489374</v>
      </c>
    </row>
    <row r="13" spans="1:8" ht="18" customHeight="1" thickBot="1" x14ac:dyDescent="0.3">
      <c r="B13" s="8" t="s">
        <v>14</v>
      </c>
      <c r="C13" t="s">
        <v>37</v>
      </c>
      <c r="D13" s="2">
        <v>100000</v>
      </c>
      <c r="E13" s="11">
        <f>SUM(D13/F14)</f>
        <v>4.9392375002716579E-2</v>
      </c>
    </row>
    <row r="14" spans="1:8" x14ac:dyDescent="0.25">
      <c r="E14" s="4">
        <f>SUM(E7:E13)</f>
        <v>0.99999999999999989</v>
      </c>
      <c r="F14" s="6">
        <v>2024604</v>
      </c>
    </row>
    <row r="16" spans="1:8" s="3" customFormat="1" ht="18.75" x14ac:dyDescent="0.3">
      <c r="A16" s="9" t="s">
        <v>15</v>
      </c>
      <c r="B16" s="7"/>
      <c r="C16" s="5" t="s">
        <v>16</v>
      </c>
      <c r="E16" s="4"/>
    </row>
    <row r="17" spans="1:8" ht="18" customHeight="1" x14ac:dyDescent="0.25">
      <c r="B17" s="8" t="s">
        <v>4</v>
      </c>
      <c r="C17" t="s">
        <v>17</v>
      </c>
      <c r="D17" s="2">
        <v>199647</v>
      </c>
      <c r="E17" s="1">
        <f>D17/F23</f>
        <v>9.9419508825886016E-2</v>
      </c>
    </row>
    <row r="18" spans="1:8" ht="18" customHeight="1" x14ac:dyDescent="0.25">
      <c r="B18" s="8" t="s">
        <v>8</v>
      </c>
      <c r="C18" t="s">
        <v>18</v>
      </c>
      <c r="D18" s="2">
        <v>1053305</v>
      </c>
      <c r="E18" s="1">
        <f>D18/F23</f>
        <v>0.52452110847570899</v>
      </c>
    </row>
    <row r="19" spans="1:8" ht="18" customHeight="1" x14ac:dyDescent="0.25">
      <c r="B19" s="8" t="s">
        <v>10</v>
      </c>
      <c r="C19" t="s">
        <v>32</v>
      </c>
      <c r="D19" s="2">
        <v>298225</v>
      </c>
      <c r="E19" s="1">
        <f>D19/F23</f>
        <v>0.14850903354220127</v>
      </c>
    </row>
    <row r="20" spans="1:8" ht="18" customHeight="1" x14ac:dyDescent="0.25">
      <c r="B20" s="8" t="s">
        <v>12</v>
      </c>
      <c r="C20" t="s">
        <v>19</v>
      </c>
      <c r="D20" s="2">
        <v>184500</v>
      </c>
      <c r="E20" s="1">
        <f>D20/F23</f>
        <v>9.1876659195359658E-2</v>
      </c>
    </row>
    <row r="21" spans="1:8" ht="18" customHeight="1" x14ac:dyDescent="0.25">
      <c r="B21" s="8" t="s">
        <v>21</v>
      </c>
      <c r="C21" t="s">
        <v>22</v>
      </c>
      <c r="D21" s="2">
        <v>58000</v>
      </c>
      <c r="E21" s="15">
        <f>D21/F23</f>
        <v>2.8882635411007371E-2</v>
      </c>
    </row>
    <row r="22" spans="1:8" ht="18" customHeight="1" thickBot="1" x14ac:dyDescent="0.3">
      <c r="B22" s="8" t="s">
        <v>14</v>
      </c>
      <c r="C22" t="s">
        <v>20</v>
      </c>
      <c r="D22" s="2">
        <v>214450</v>
      </c>
      <c r="E22" s="11">
        <f>D22/F23</f>
        <v>0.10679105454983674</v>
      </c>
    </row>
    <row r="23" spans="1:8" ht="23.25" customHeight="1" x14ac:dyDescent="0.25">
      <c r="D23" s="2"/>
      <c r="E23" s="4">
        <f ca="1">SUM(E17:E27)</f>
        <v>1</v>
      </c>
      <c r="F23" s="6">
        <v>2008127</v>
      </c>
    </row>
    <row r="24" spans="1:8" ht="18" customHeight="1" x14ac:dyDescent="0.25">
      <c r="C24" s="16" t="s">
        <v>36</v>
      </c>
      <c r="D24" s="2"/>
    </row>
    <row r="25" spans="1:8" ht="18" customHeight="1" x14ac:dyDescent="0.25">
      <c r="C25" s="16" t="s">
        <v>33</v>
      </c>
      <c r="D25" s="2"/>
    </row>
    <row r="26" spans="1:8" ht="18" customHeight="1" x14ac:dyDescent="0.25">
      <c r="C26" s="16" t="s">
        <v>34</v>
      </c>
      <c r="D26" s="2"/>
    </row>
    <row r="27" spans="1:8" ht="18" customHeight="1" x14ac:dyDescent="0.25">
      <c r="C27" s="16" t="s">
        <v>35</v>
      </c>
      <c r="D27" s="2"/>
      <c r="H27" s="2">
        <f>SUM(D24:G27)</f>
        <v>0</v>
      </c>
    </row>
    <row r="29" spans="1:8" s="5" customFormat="1" ht="18.75" x14ac:dyDescent="0.3">
      <c r="A29" s="9" t="s">
        <v>23</v>
      </c>
      <c r="B29" s="9"/>
      <c r="C29" s="5" t="s">
        <v>24</v>
      </c>
      <c r="E29" s="10"/>
    </row>
    <row r="30" spans="1:8" ht="18.75" customHeight="1" x14ac:dyDescent="0.25">
      <c r="B30" s="8" t="s">
        <v>4</v>
      </c>
      <c r="C30" t="s">
        <v>25</v>
      </c>
      <c r="D30" s="2">
        <f>F14</f>
        <v>2024604</v>
      </c>
    </row>
    <row r="31" spans="1:8" ht="18.75" customHeight="1" x14ac:dyDescent="0.25">
      <c r="C31" t="s">
        <v>26</v>
      </c>
      <c r="D31" s="2">
        <f>F23</f>
        <v>2008127</v>
      </c>
    </row>
    <row r="32" spans="1:8" ht="18.75" customHeight="1" x14ac:dyDescent="0.25">
      <c r="C32" t="s">
        <v>27</v>
      </c>
      <c r="F32" s="6">
        <f>D30-D31</f>
        <v>16477</v>
      </c>
    </row>
    <row r="34" spans="1:6" s="3" customFormat="1" x14ac:dyDescent="0.25">
      <c r="A34" s="7"/>
      <c r="B34" s="7" t="s">
        <v>8</v>
      </c>
      <c r="C34" s="3" t="s">
        <v>28</v>
      </c>
      <c r="E34" s="4"/>
    </row>
    <row r="35" spans="1:6" x14ac:dyDescent="0.25">
      <c r="C35" t="s">
        <v>29</v>
      </c>
      <c r="D35" s="2">
        <v>789632</v>
      </c>
      <c r="E35" s="1">
        <f>D35/F37</f>
        <v>0.94515430550850854</v>
      </c>
    </row>
    <row r="36" spans="1:6" ht="15.75" thickBot="1" x14ac:dyDescent="0.3">
      <c r="C36" t="s">
        <v>30</v>
      </c>
      <c r="D36" s="2">
        <v>45821</v>
      </c>
      <c r="E36" s="11">
        <f>D36/F37</f>
        <v>5.4845694491491445E-2</v>
      </c>
    </row>
    <row r="37" spans="1:6" x14ac:dyDescent="0.25">
      <c r="C37" t="s">
        <v>38</v>
      </c>
      <c r="E37" s="4">
        <f>SUM(E35:E36)</f>
        <v>1</v>
      </c>
      <c r="F37" s="6">
        <v>835453</v>
      </c>
    </row>
  </sheetData>
  <pageMargins left="0.45" right="0.45" top="0.75" bottom="0.75" header="0.3" footer="0.3"/>
  <pageSetup scale="76" fitToHeight="0" orientation="landscape" r:id="rId1"/>
  <headerFooter>
    <oddHeader>&amp;C&amp;"-,Bold"&amp;14FISCAL YEAR 2019 DRAFT INITIAL BUDGET &amp;RPreliminary Version 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2019 Initial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2018-08-03T19:05:09Z</cp:lastPrinted>
  <dcterms:created xsi:type="dcterms:W3CDTF">2018-03-09T16:49:56Z</dcterms:created>
  <dcterms:modified xsi:type="dcterms:W3CDTF">2018-08-28T21:02:24Z</dcterms:modified>
</cp:coreProperties>
</file>