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15315" windowHeight="14700"/>
  </bookViews>
  <sheets>
    <sheet name="Calculation Method" sheetId="3" r:id="rId1"/>
    <sheet name="Chart" sheetId="1" r:id="rId2"/>
  </sheets>
  <definedNames>
    <definedName name="_xlnm.Print_Area" localSheetId="0">'Calculation Method'!$A$5:$K$42</definedName>
    <definedName name="_xlnm.Print_Area" localSheetId="1">Chart!$A$1:$K$36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3" l="1"/>
  <c r="E6" i="3"/>
  <c r="D6" i="3"/>
  <c r="C6" i="3"/>
  <c r="B6" i="3"/>
  <c r="F5" i="3"/>
  <c r="B5" i="3"/>
  <c r="E5" i="3"/>
  <c r="D5" i="3"/>
  <c r="C5" i="3"/>
  <c r="F1" i="1" l="1"/>
  <c r="F2" i="1"/>
  <c r="E2" i="1"/>
  <c r="E1" i="1"/>
  <c r="D1" i="1"/>
  <c r="C2" i="1"/>
  <c r="D2" i="1"/>
  <c r="C1" i="1"/>
  <c r="B2" i="1"/>
  <c r="B1" i="1"/>
</calcChain>
</file>

<file path=xl/sharedStrings.xml><?xml version="1.0" encoding="utf-8"?>
<sst xmlns="http://schemas.openxmlformats.org/spreadsheetml/2006/main" count="24" uniqueCount="13">
  <si>
    <t>FY 2014</t>
  </si>
  <si>
    <t>FY 2016</t>
  </si>
  <si>
    <t>Income</t>
  </si>
  <si>
    <t>Expense</t>
  </si>
  <si>
    <t>FY 2013</t>
  </si>
  <si>
    <t>FY 2015 *</t>
  </si>
  <si>
    <t>FY 2017 *</t>
  </si>
  <si>
    <t>*  Funds from our General Fund are sometimes used to balance the budget in extraordinary years.</t>
  </si>
  <si>
    <t xml:space="preserve">For fiscal years 2015 and 2017, our graph shows that income was less than expenses, however, </t>
  </si>
  <si>
    <t>$215,000 and $295,000 (respectively) were utilized from our General Fund to balance our budget, which</t>
  </si>
  <si>
    <t>is not depicted in this graph.</t>
  </si>
  <si>
    <t xml:space="preserve">Method of calculation is to divide actual income and/or actual expense by our population of </t>
  </si>
  <si>
    <t>305,641 that was derived from the 2010 Census.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</si>
</sst>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"/>
    <numFmt numFmtId="165" formatCode="&quot;$&quot;#,##0"/>
  </numFmts>
  <fonts count="4">
    <font>
      <sz val="11"/>
      <color theme="1"/>
      <name val="Calibri"/>
      <family val="2"/>
      <scheme val="minor"/>
    </font>
    <font>
      <sz val="10"/>
      <name val="Geneva"/>
    </font>
    <font>
      <sz val="11"/>
      <name val="Calibri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4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164" fontId="2" fillId="0" borderId="0" xfId="1" applyNumberFormat="1" applyFon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5" fontId="2" fillId="0" borderId="0" xfId="1" applyNumberFormat="1" applyFont="1"/>
    <xf numFmtId="165" fontId="0" fillId="0" borderId="0" xfId="0" applyNumberFormat="1"/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5">
    <cellStyle name="Comma 2" xfId="2"/>
    <cellStyle name="Currency 2" xfId="3"/>
    <cellStyle name="Normal" xfId="0" builtinId="0"/>
    <cellStyle name="Normal 2" xfId="1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1"/>
          <a:lstStyle/>
          <a:p>
            <a:pPr>
              <a:defRPr sz="1400" b="0" i="0" u="none" strike="noStrike" kern="1200" spc="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Actual Income and Expense for Fiscal Years 2013-2017</a:t>
            </a:r>
          </a:p>
        </c:rich>
      </c:tx>
      <c:layout>
        <c:manualLayout>
          <c:xMode val="edge"/>
          <c:yMode val="edge"/>
          <c:x val="0.2207544622332408"/>
          <c:y val="2.16957423759075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1400" b="0" i="0" u="none" strike="noStrike" kern="1200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'Calculation Method'!$A$5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noFill/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'Calculation Method'!$B$8:$F$8</c:f>
              <c:strCache>
                <c:ptCount val="5"/>
                <c:pt idx="0">
                  <c:v>FY 2013</c:v>
                </c:pt>
                <c:pt idx="1">
                  <c:v>FY 2014</c:v>
                </c:pt>
                <c:pt idx="2">
                  <c:v>FY 2015 *</c:v>
                </c:pt>
                <c:pt idx="3">
                  <c:v>FY 2016</c:v>
                </c:pt>
                <c:pt idx="4">
                  <c:v>FY 2017 *</c:v>
                </c:pt>
              </c:strCache>
            </c:strRef>
          </c:cat>
          <c:val>
            <c:numRef>
              <c:f>'Calculation Method'!$B$5:$F$5</c:f>
              <c:numCache>
                <c:formatCode>"$"#,##0</c:formatCode>
                <c:ptCount val="5"/>
                <c:pt idx="0">
                  <c:v>1414745</c:v>
                </c:pt>
                <c:pt idx="1">
                  <c:v>1447233</c:v>
                </c:pt>
                <c:pt idx="2">
                  <c:v>1395653</c:v>
                </c:pt>
                <c:pt idx="3">
                  <c:v>1897735</c:v>
                </c:pt>
                <c:pt idx="4">
                  <c:v>1840747</c:v>
                </c:pt>
              </c:numCache>
            </c:numRef>
          </c:val>
        </c:ser>
        <c:ser>
          <c:idx val="1"/>
          <c:order val="1"/>
          <c:tx>
            <c:strRef>
              <c:f>'Calculation Method'!$A$6</c:f>
              <c:strCache>
                <c:ptCount val="1"/>
                <c:pt idx="0">
                  <c:v>Expense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noFill/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'Calculation Method'!$B$8:$F$8</c:f>
              <c:strCache>
                <c:ptCount val="5"/>
                <c:pt idx="0">
                  <c:v>FY 2013</c:v>
                </c:pt>
                <c:pt idx="1">
                  <c:v>FY 2014</c:v>
                </c:pt>
                <c:pt idx="2">
                  <c:v>FY 2015 *</c:v>
                </c:pt>
                <c:pt idx="3">
                  <c:v>FY 2016</c:v>
                </c:pt>
                <c:pt idx="4">
                  <c:v>FY 2017 *</c:v>
                </c:pt>
              </c:strCache>
            </c:strRef>
          </c:cat>
          <c:val>
            <c:numRef>
              <c:f>'Calculation Method'!$B$6:$F$6</c:f>
              <c:numCache>
                <c:formatCode>"$"#,##0</c:formatCode>
                <c:ptCount val="5"/>
                <c:pt idx="0">
                  <c:v>1404846</c:v>
                </c:pt>
                <c:pt idx="1">
                  <c:v>1444668</c:v>
                </c:pt>
                <c:pt idx="2">
                  <c:v>1480908</c:v>
                </c:pt>
                <c:pt idx="3">
                  <c:v>1858358</c:v>
                </c:pt>
                <c:pt idx="4">
                  <c:v>1968765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8576408"/>
        <c:axId val="143319928"/>
      </c:barChart>
      <c:dateAx>
        <c:axId val="208576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pattFill prst="pct5">
            <a:fgClr>
              <a:schemeClr val="tx1">
                <a:lumMod val="65000"/>
                <a:lumOff val="35000"/>
              </a:schemeClr>
            </a:fgClr>
            <a:bgClr>
              <a:schemeClr val="bg1"/>
            </a:bgClr>
          </a:patt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319928"/>
        <c:crosses val="autoZero"/>
        <c:auto val="0"/>
        <c:lblOffset val="100"/>
        <c:baseTimeUnit val="days"/>
      </c:dateAx>
      <c:valAx>
        <c:axId val="143319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576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1"/>
          <a:lstStyle/>
          <a:p>
            <a:pPr>
              <a:defRPr sz="1400" b="0" i="0" u="none" strike="noStrike" kern="1200" spc="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Actual Income and Expense for Fiscal Years 2013-2017, per Capita</a:t>
            </a:r>
          </a:p>
        </c:rich>
      </c:tx>
      <c:layout>
        <c:manualLayout>
          <c:xMode val="edge"/>
          <c:yMode val="edge"/>
          <c:x val="0.139453656827004"/>
          <c:y val="3.28767322280587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1400" b="0" i="0" u="none" strike="noStrike" kern="1200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Chart!$A$1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noFill/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Chart!$B$4:$F$4</c:f>
              <c:strCache>
                <c:ptCount val="5"/>
                <c:pt idx="0">
                  <c:v>FY 2013</c:v>
                </c:pt>
                <c:pt idx="1">
                  <c:v>FY 2014</c:v>
                </c:pt>
                <c:pt idx="2">
                  <c:v>FY 2015 *</c:v>
                </c:pt>
                <c:pt idx="3">
                  <c:v>FY 2016</c:v>
                </c:pt>
                <c:pt idx="4">
                  <c:v>FY 2017 *</c:v>
                </c:pt>
              </c:strCache>
            </c:strRef>
          </c:cat>
          <c:val>
            <c:numRef>
              <c:f>Chart!$B$1:$F$1</c:f>
              <c:numCache>
                <c:formatCode>"$"#,##0.00</c:formatCode>
                <c:ptCount val="5"/>
                <c:pt idx="0">
                  <c:v>4.6287801701996791</c:v>
                </c:pt>
                <c:pt idx="1">
                  <c:v>4.7350748099894977</c:v>
                </c:pt>
                <c:pt idx="2">
                  <c:v>4.5663147287176784</c:v>
                </c:pt>
                <c:pt idx="3">
                  <c:v>6.2090328195497335</c:v>
                </c:pt>
                <c:pt idx="4">
                  <c:v>6.0225787770619776</c:v>
                </c:pt>
              </c:numCache>
            </c:numRef>
          </c:val>
        </c:ser>
        <c:ser>
          <c:idx val="1"/>
          <c:order val="1"/>
          <c:tx>
            <c:strRef>
              <c:f>Chart!$A$2</c:f>
              <c:strCache>
                <c:ptCount val="1"/>
                <c:pt idx="0">
                  <c:v>Expense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noFill/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Chart!$B$4:$F$4</c:f>
              <c:strCache>
                <c:ptCount val="5"/>
                <c:pt idx="0">
                  <c:v>FY 2013</c:v>
                </c:pt>
                <c:pt idx="1">
                  <c:v>FY 2014</c:v>
                </c:pt>
                <c:pt idx="2">
                  <c:v>FY 2015 *</c:v>
                </c:pt>
                <c:pt idx="3">
                  <c:v>FY 2016</c:v>
                </c:pt>
                <c:pt idx="4">
                  <c:v>FY 2017 *</c:v>
                </c:pt>
              </c:strCache>
            </c:strRef>
          </c:cat>
          <c:val>
            <c:numRef>
              <c:f>Chart!$B$2:$F$2</c:f>
              <c:numCache>
                <c:formatCode>"$"#,##0.00</c:formatCode>
                <c:ptCount val="5"/>
                <c:pt idx="0">
                  <c:v>4.5963924996973571</c:v>
                </c:pt>
                <c:pt idx="1">
                  <c:v>4.7266826112988767</c:v>
                </c:pt>
                <c:pt idx="2">
                  <c:v>4.8452530910447225</c:v>
                </c:pt>
                <c:pt idx="3">
                  <c:v>6.0801986644461969</c:v>
                </c:pt>
                <c:pt idx="4">
                  <c:v>6.4414296511266489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5753792"/>
        <c:axId val="205688184"/>
      </c:barChart>
      <c:dateAx>
        <c:axId val="20575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pattFill prst="pct5">
            <a:fgClr>
              <a:schemeClr val="tx1">
                <a:lumMod val="65000"/>
                <a:lumOff val="35000"/>
              </a:schemeClr>
            </a:fgClr>
            <a:bgClr>
              <a:schemeClr val="bg1"/>
            </a:bgClr>
          </a:patt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688184"/>
        <c:crosses val="autoZero"/>
        <c:auto val="0"/>
        <c:lblOffset val="100"/>
        <c:baseTimeUnit val="days"/>
      </c:dateAx>
      <c:valAx>
        <c:axId val="205688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753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752476</xdr:colOff>
      <xdr:row>11</xdr:row>
      <xdr:rowOff>85724</xdr:rowOff>
    </xdr:from>
    <xdr:to>
      <xdr:col>10</xdr:col>
      <xdr:colOff>295276</xdr:colOff>
      <xdr:row>35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438151</xdr:colOff>
      <xdr:row>5</xdr:row>
      <xdr:rowOff>171449</xdr:rowOff>
    </xdr:from>
    <xdr:to>
      <xdr:col>9</xdr:col>
      <xdr:colOff>590551</xdr:colOff>
      <xdr:row>29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0"/>
  <sheetViews>
    <sheetView tabSelected="1" workbookViewId="0">
      <selection activeCell="L7" sqref="L7"/>
    </sheetView>
  </sheetViews>
  <sheetFormatPr defaultRowHeight="15"/>
  <cols>
    <col min="1" max="1" width="14.7109375" customWidth="1"/>
    <col min="2" max="2" width="17.85546875" customWidth="1"/>
    <col min="3" max="8" width="14.140625" customWidth="1"/>
  </cols>
  <sheetData>
    <row r="2" spans="1:6">
      <c r="B2" t="s">
        <v>11</v>
      </c>
    </row>
    <row r="3" spans="1:6">
      <c r="B3" t="s">
        <v>12</v>
      </c>
    </row>
    <row r="5" spans="1:6">
      <c r="A5" s="1" t="s">
        <v>2</v>
      </c>
      <c r="B5" s="6">
        <f>1414745</f>
        <v>1414745</v>
      </c>
      <c r="C5" s="7">
        <f>1447233</f>
        <v>1447233</v>
      </c>
      <c r="D5" s="6">
        <f>1395653</f>
        <v>1395653</v>
      </c>
      <c r="E5" s="7">
        <f>1897735</f>
        <v>1897735</v>
      </c>
      <c r="F5" s="7">
        <f>1840747</f>
        <v>1840747</v>
      </c>
    </row>
    <row r="6" spans="1:6">
      <c r="A6" s="1" t="s">
        <v>3</v>
      </c>
      <c r="B6" s="6">
        <f>1404846</f>
        <v>1404846</v>
      </c>
      <c r="C6" s="7">
        <f>1444668</f>
        <v>1444668</v>
      </c>
      <c r="D6" s="6">
        <f>1480908</f>
        <v>1480908</v>
      </c>
      <c r="E6" s="7">
        <f>1858358</f>
        <v>1858358</v>
      </c>
      <c r="F6" s="7">
        <f>1968765</f>
        <v>1968765</v>
      </c>
    </row>
    <row r="8" spans="1:6" s="8" customFormat="1">
      <c r="B8" s="9" t="s">
        <v>4</v>
      </c>
      <c r="C8" s="9" t="s">
        <v>0</v>
      </c>
      <c r="D8" s="9" t="s">
        <v>5</v>
      </c>
      <c r="E8" s="9" t="s">
        <v>1</v>
      </c>
      <c r="F8" s="9" t="s">
        <v>6</v>
      </c>
    </row>
    <row r="9" spans="1:6" s="4" customFormat="1">
      <c r="B9" s="5"/>
      <c r="C9" s="5"/>
      <c r="D9" s="5"/>
      <c r="E9" s="5"/>
      <c r="F9" s="5"/>
    </row>
    <row r="10" spans="1:6" s="4" customFormat="1">
      <c r="B10" s="5"/>
      <c r="C10" s="5"/>
      <c r="D10" s="5"/>
      <c r="E10" s="5"/>
      <c r="F10" s="5"/>
    </row>
    <row r="37" spans="2:2">
      <c r="B37" t="s">
        <v>7</v>
      </c>
    </row>
    <row r="38" spans="2:2">
      <c r="B38" t="s">
        <v>8</v>
      </c>
    </row>
    <row r="39" spans="2:2">
      <c r="B39" t="s">
        <v>9</v>
      </c>
    </row>
    <row r="40" spans="2:2">
      <c r="B40" t="s">
        <v>10</v>
      </c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F34" sqref="E34:F34"/>
    </sheetView>
  </sheetViews>
  <sheetFormatPr defaultRowHeight="15"/>
  <cols>
    <col min="1" max="1" width="14.7109375" customWidth="1"/>
    <col min="2" max="2" width="11.28515625" customWidth="1"/>
    <col min="3" max="3" width="11.7109375" customWidth="1"/>
    <col min="4" max="4" width="10.28515625" bestFit="1" customWidth="1"/>
    <col min="5" max="5" width="10.140625" bestFit="1" customWidth="1"/>
    <col min="6" max="6" width="10.5703125" customWidth="1"/>
  </cols>
  <sheetData>
    <row r="1" spans="1:6">
      <c r="A1" s="1" t="s">
        <v>2</v>
      </c>
      <c r="B1" s="2">
        <f>1414745/305641</f>
        <v>4.6287801701996791</v>
      </c>
      <c r="C1" s="3">
        <f>1447233/305641</f>
        <v>4.7350748099894977</v>
      </c>
      <c r="D1" s="2">
        <f>1395653/305641</f>
        <v>4.5663147287176784</v>
      </c>
      <c r="E1" s="3">
        <f>1897735/305641</f>
        <v>6.2090328195497335</v>
      </c>
      <c r="F1" s="3">
        <f>1840747/305641</f>
        <v>6.0225787770619776</v>
      </c>
    </row>
    <row r="2" spans="1:6">
      <c r="A2" s="1" t="s">
        <v>3</v>
      </c>
      <c r="B2" s="2">
        <f>1404846/305641</f>
        <v>4.5963924996973571</v>
      </c>
      <c r="C2" s="3">
        <f>1444668/305641</f>
        <v>4.7266826112988767</v>
      </c>
      <c r="D2" s="2">
        <f>1480908/305641</f>
        <v>4.8452530910447225</v>
      </c>
      <c r="E2" s="3">
        <f>1858358/305641</f>
        <v>6.0801986644461969</v>
      </c>
      <c r="F2" s="3">
        <f>1968765/305641</f>
        <v>6.4414296511266489</v>
      </c>
    </row>
    <row r="4" spans="1:6" s="4" customFormat="1">
      <c r="B4" s="5" t="s">
        <v>4</v>
      </c>
      <c r="C4" s="5" t="s">
        <v>0</v>
      </c>
      <c r="D4" s="5" t="s">
        <v>5</v>
      </c>
      <c r="E4" s="5" t="s">
        <v>1</v>
      </c>
      <c r="F4" s="5" t="s">
        <v>6</v>
      </c>
    </row>
    <row r="31" spans="2:2">
      <c r="B31" t="s">
        <v>7</v>
      </c>
    </row>
    <row r="32" spans="2:2">
      <c r="B32" t="s">
        <v>8</v>
      </c>
    </row>
    <row r="33" spans="2:2">
      <c r="B33" t="s">
        <v>9</v>
      </c>
    </row>
    <row r="34" spans="2:2">
      <c r="B34" t="s">
        <v>10</v>
      </c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Calculation Method</vt:lpstr>
      <vt:lpstr>Chart</vt:lpstr>
      <vt:lpstr>'Calculation Method'!Print_Area</vt:lpstr>
      <vt:lpstr>Chart!Print_Area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2017-10-31T19:17:16Z</cp:lastPrinted>
  <dcterms:created xsi:type="dcterms:W3CDTF">2017-09-25T14:38:53Z</dcterms:created>
  <dcterms:modified xsi:type="dcterms:W3CDTF">2017-10-31T21:18:47Z</dcterms:modified>
</cp:coreProperties>
</file>