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6295" windowHeight="134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Sheet1!$4:$4,Sheet1!$6:$6,Sheet1!$7:$7,Sheet1!$10:$10,Sheet1!$11:$11,Sheet1!$12:$12,Sheet1!$15:$15,Sheet1!$16:$16,Sheet1!$22:$22,Sheet1!$23:$23,Sheet1!$25:$25,Sheet1!$27:$27,Sheet1!$28:$28,Sheet1!$30:$30,Sheet1!$31:$31,Sheet1!$32:$32</definedName>
    <definedName name="QB_DATA_1" localSheetId="0" hidden="1">Sheet1!$33:$33,Sheet1!$34:$34,Sheet1!$36:$36,Sheet1!$39:$39,Sheet1!$42:$42,Sheet1!$44:$44,Sheet1!$45:$45,Sheet1!$48:$48,Sheet1!$50:$50,Sheet1!$51:$51,Sheet1!$54:$54,Sheet1!$55:$55,Sheet1!$57:$57,Sheet1!$59:$59,Sheet1!$63:$63,Sheet1!$65:$65</definedName>
    <definedName name="QB_DATA_2" localSheetId="0" hidden="1">Sheet1!$66:$66,Sheet1!$67:$67,Sheet1!$70:$70,Sheet1!$71:$71,Sheet1!$72:$72,Sheet1!$75:$75,Sheet1!$76:$76,Sheet1!$77:$77,Sheet1!$78:$78,Sheet1!$81:$81,Sheet1!$82:$82,Sheet1!$83:$83,Sheet1!$84:$84,Sheet1!$87:$87,Sheet1!$90:$90,Sheet1!$91:$91</definedName>
    <definedName name="QB_DATA_3" localSheetId="0" hidden="1">Sheet1!$92:$92,Sheet1!$93:$93,Sheet1!$94:$94,Sheet1!$97:$97,Sheet1!$98:$98,Sheet1!$99:$99,Sheet1!$100:$100,Sheet1!$102:$102,Sheet1!$104:$104,Sheet1!$107:$107,Sheet1!$108:$108,Sheet1!$111:$111,Sheet1!$114:$114,Sheet1!$115:$115,Sheet1!$116:$116,Sheet1!$117:$117</definedName>
    <definedName name="QB_DATA_4" localSheetId="0" hidden="1">Sheet1!$118:$118,Sheet1!$120:$120,Sheet1!$122:$122</definedName>
    <definedName name="QB_FORMULA_0" localSheetId="0" hidden="1">Sheet1!$H$8,Sheet1!$H$13,Sheet1!$H$17,Sheet1!$H$18,Sheet1!$H$19,Sheet1!$H$24,Sheet1!$H$29,Sheet1!$H$37,Sheet1!$H$40,Sheet1!$H$46,Sheet1!$H$47,Sheet1!$H$52,Sheet1!$H$56,Sheet1!$H$60,Sheet1!$H$64,Sheet1!$H$68</definedName>
    <definedName name="QB_FORMULA_1" localSheetId="0" hidden="1">Sheet1!$H$73,Sheet1!$H$79,Sheet1!$H$85,Sheet1!$H$88,Sheet1!$H$95,Sheet1!$H$101,Sheet1!$H$105,Sheet1!$H$109,Sheet1!$H$112,Sheet1!$H$119,Sheet1!$H$123,Sheet1!$H$124,Sheet1!$H$125,Sheet1!$H$126</definedName>
    <definedName name="QB_ROW_104040" localSheetId="0" hidden="1">Sheet1!$E$86</definedName>
    <definedName name="QB_ROW_104340" localSheetId="0" hidden="1">Sheet1!$E$88</definedName>
    <definedName name="QB_ROW_107250" localSheetId="0" hidden="1">Sheet1!$F$114</definedName>
    <definedName name="QB_ROW_108250" localSheetId="0" hidden="1">Sheet1!$F$51</definedName>
    <definedName name="QB_ROW_109040" localSheetId="0" hidden="1">Sheet1!$E$89</definedName>
    <definedName name="QB_ROW_109340" localSheetId="0" hidden="1">Sheet1!$E$95</definedName>
    <definedName name="QB_ROW_111250" localSheetId="0" hidden="1">Sheet1!$F$94</definedName>
    <definedName name="QB_ROW_112040" localSheetId="0" hidden="1">Sheet1!$E$96</definedName>
    <definedName name="QB_ROW_112340" localSheetId="0" hidden="1">Sheet1!$E$101</definedName>
    <definedName name="QB_ROW_113250" localSheetId="0" hidden="1">Sheet1!$F$97</definedName>
    <definedName name="QB_ROW_121250" localSheetId="0" hidden="1">Sheet1!$F$54</definedName>
    <definedName name="QB_ROW_125040" localSheetId="0" hidden="1">Sheet1!$E$103</definedName>
    <definedName name="QB_ROW_125340" localSheetId="0" hidden="1">Sheet1!$E$105</definedName>
    <definedName name="QB_ROW_128250" localSheetId="0" hidden="1">Sheet1!$F$104</definedName>
    <definedName name="QB_ROW_131340" localSheetId="0" hidden="1">Sheet1!$E$32</definedName>
    <definedName name="QB_ROW_132240" localSheetId="0" hidden="1">Sheet1!$E$25</definedName>
    <definedName name="QB_ROW_137040" localSheetId="0" hidden="1">Sheet1!$E$26</definedName>
    <definedName name="QB_ROW_137250" localSheetId="0" hidden="1">Sheet1!$F$28</definedName>
    <definedName name="QB_ROW_137340" localSheetId="0" hidden="1">Sheet1!$E$29</definedName>
    <definedName name="QB_ROW_138050" localSheetId="0" hidden="1">Sheet1!$F$62</definedName>
    <definedName name="QB_ROW_138350" localSheetId="0" hidden="1">Sheet1!$F$64</definedName>
    <definedName name="QB_ROW_142040" localSheetId="0" hidden="1">Sheet1!$E$21</definedName>
    <definedName name="QB_ROW_142340" localSheetId="0" hidden="1">Sheet1!$E$24</definedName>
    <definedName name="QB_ROW_144250" localSheetId="0" hidden="1">Sheet1!$F$22</definedName>
    <definedName name="QB_ROW_145350" localSheetId="0" hidden="1">Sheet1!$F$23</definedName>
    <definedName name="QB_ROW_146240" localSheetId="0" hidden="1">Sheet1!$E$33</definedName>
    <definedName name="QB_ROW_173040" localSheetId="0" hidden="1">Sheet1!$E$41</definedName>
    <definedName name="QB_ROW_173340" localSheetId="0" hidden="1">Sheet1!$E$47</definedName>
    <definedName name="QB_ROW_18301" localSheetId="0" hidden="1">Sheet1!$A$126</definedName>
    <definedName name="QB_ROW_19011" localSheetId="0" hidden="1">Sheet1!$B$2</definedName>
    <definedName name="QB_ROW_19311" localSheetId="0" hidden="1">Sheet1!$B$125</definedName>
    <definedName name="QB_ROW_196250" localSheetId="0" hidden="1">Sheet1!$F$6</definedName>
    <definedName name="QB_ROW_200240" localSheetId="0" hidden="1">Sheet1!$E$48</definedName>
    <definedName name="QB_ROW_20031" localSheetId="0" hidden="1">Sheet1!$D$3</definedName>
    <definedName name="QB_ROW_20331" localSheetId="0" hidden="1">Sheet1!$D$18</definedName>
    <definedName name="QB_ROW_208260" localSheetId="0" hidden="1">Sheet1!$G$63</definedName>
    <definedName name="QB_ROW_209040" localSheetId="0" hidden="1">Sheet1!$E$35</definedName>
    <definedName name="QB_ROW_209340" localSheetId="0" hidden="1">Sheet1!$E$37</definedName>
    <definedName name="QB_ROW_21031" localSheetId="0" hidden="1">Sheet1!$D$20</definedName>
    <definedName name="QB_ROW_210350" localSheetId="0" hidden="1">Sheet1!$F$81</definedName>
    <definedName name="QB_ROW_21331" localSheetId="0" hidden="1">Sheet1!$D$124</definedName>
    <definedName name="QB_ROW_216350" localSheetId="0" hidden="1">Sheet1!$F$67</definedName>
    <definedName name="QB_ROW_217040" localSheetId="0" hidden="1">Sheet1!$E$69</definedName>
    <definedName name="QB_ROW_217340" localSheetId="0" hidden="1">Sheet1!$E$73</definedName>
    <definedName name="QB_ROW_218240" localSheetId="0" hidden="1">Sheet1!$E$31</definedName>
    <definedName name="QB_ROW_226250" localSheetId="0" hidden="1">Sheet1!$F$91</definedName>
    <definedName name="QB_ROW_237040" localSheetId="0" hidden="1">Sheet1!$E$49</definedName>
    <definedName name="QB_ROW_237340" localSheetId="0" hidden="1">Sheet1!$E$52</definedName>
    <definedName name="QB_ROW_239040" localSheetId="0" hidden="1">Sheet1!$E$110</definedName>
    <definedName name="QB_ROW_239340" localSheetId="0" hidden="1">Sheet1!$E$112</definedName>
    <definedName name="QB_ROW_240040" localSheetId="0" hidden="1">Sheet1!$E$113</definedName>
    <definedName name="QB_ROW_240340" localSheetId="0" hidden="1">Sheet1!$E$119</definedName>
    <definedName name="QB_ROW_247250" localSheetId="0" hidden="1">Sheet1!$F$90</definedName>
    <definedName name="QB_ROW_252040" localSheetId="0" hidden="1">Sheet1!$E$38</definedName>
    <definedName name="QB_ROW_252340" localSheetId="0" hidden="1">Sheet1!$E$40</definedName>
    <definedName name="QB_ROW_254250" localSheetId="0" hidden="1">Sheet1!$F$92</definedName>
    <definedName name="QB_ROW_255250" localSheetId="0" hidden="1">Sheet1!$F$93</definedName>
    <definedName name="QB_ROW_261040" localSheetId="0" hidden="1">Sheet1!$E$106</definedName>
    <definedName name="QB_ROW_261340" localSheetId="0" hidden="1">Sheet1!$E$109</definedName>
    <definedName name="QB_ROW_266250" localSheetId="0" hidden="1">Sheet1!$F$55</definedName>
    <definedName name="QB_ROW_284250" localSheetId="0" hidden="1">Sheet1!$F$16</definedName>
    <definedName name="QB_ROW_289250" localSheetId="0" hidden="1">Sheet1!$F$118</definedName>
    <definedName name="QB_ROW_291250" localSheetId="0" hidden="1">Sheet1!$F$15</definedName>
    <definedName name="QB_ROW_324250" localSheetId="0" hidden="1">Sheet1!$F$87</definedName>
    <definedName name="QB_ROW_332250" localSheetId="0" hidden="1">Sheet1!$F$50</definedName>
    <definedName name="QB_ROW_334340" localSheetId="0" hidden="1">Sheet1!$E$102</definedName>
    <definedName name="QB_ROW_341250" localSheetId="0" hidden="1">Sheet1!$F$72</definedName>
    <definedName name="QB_ROW_342040" localSheetId="0" hidden="1">Sheet1!$E$74</definedName>
    <definedName name="QB_ROW_342340" localSheetId="0" hidden="1">Sheet1!$E$79</definedName>
    <definedName name="QB_ROW_343040" localSheetId="0" hidden="1">Sheet1!$E$80</definedName>
    <definedName name="QB_ROW_343340" localSheetId="0" hidden="1">Sheet1!$E$85</definedName>
    <definedName name="QB_ROW_345250" localSheetId="0" hidden="1">Sheet1!$F$82</definedName>
    <definedName name="QB_ROW_348250" localSheetId="0" hidden="1">Sheet1!$F$83</definedName>
    <definedName name="QB_ROW_354250" localSheetId="0" hidden="1">Sheet1!$F$39</definedName>
    <definedName name="QB_ROW_359250" localSheetId="0" hidden="1">Sheet1!$F$98</definedName>
    <definedName name="QB_ROW_360250" localSheetId="0" hidden="1">Sheet1!$F$84</definedName>
    <definedName name="QB_ROW_365250" localSheetId="0" hidden="1">Sheet1!$F$70</definedName>
    <definedName name="QB_ROW_371240" localSheetId="0" hidden="1">Sheet1!$E$120</definedName>
    <definedName name="QB_ROW_372040" localSheetId="0" hidden="1">Sheet1!$E$14</definedName>
    <definedName name="QB_ROW_372340" localSheetId="0" hidden="1">Sheet1!$E$17</definedName>
    <definedName name="QB_ROW_389250" localSheetId="0" hidden="1">Sheet1!$F$76</definedName>
    <definedName name="QB_ROW_391250" localSheetId="0" hidden="1">Sheet1!$F$117</definedName>
    <definedName name="QB_ROW_406250" localSheetId="0" hidden="1">Sheet1!$F$107</definedName>
    <definedName name="QB_ROW_407250" localSheetId="0" hidden="1">Sheet1!$F$108</definedName>
    <definedName name="QB_ROW_41040" localSheetId="0" hidden="1">Sheet1!$E$9</definedName>
    <definedName name="QB_ROW_411250" localSheetId="0" hidden="1">Sheet1!$F$27</definedName>
    <definedName name="QB_ROW_41250" localSheetId="0" hidden="1">Sheet1!$F$12</definedName>
    <definedName name="QB_ROW_41340" localSheetId="0" hidden="1">Sheet1!$E$13</definedName>
    <definedName name="QB_ROW_414250" localSheetId="0" hidden="1">Sheet1!$F$75</definedName>
    <definedName name="QB_ROW_42250" localSheetId="0" hidden="1">Sheet1!$F$10</definedName>
    <definedName name="QB_ROW_430250" localSheetId="0" hidden="1">Sheet1!$F$99</definedName>
    <definedName name="QB_ROW_431250" localSheetId="0" hidden="1">Sheet1!$F$100</definedName>
    <definedName name="QB_ROW_435260" localSheetId="0" hidden="1">Sheet1!$G$44</definedName>
    <definedName name="QB_ROW_436250" localSheetId="0" hidden="1">Sheet1!$F$71</definedName>
    <definedName name="QB_ROW_446250" localSheetId="0" hidden="1">Sheet1!$F$78</definedName>
    <definedName name="QB_ROW_451250" localSheetId="0" hidden="1">Sheet1!$F$65</definedName>
    <definedName name="QB_ROW_452250" localSheetId="0" hidden="1">Sheet1!$F$66</definedName>
    <definedName name="QB_ROW_456250" localSheetId="0" hidden="1">Sheet1!$F$77</definedName>
    <definedName name="QB_ROW_46040" localSheetId="0" hidden="1">Sheet1!$E$53</definedName>
    <definedName name="QB_ROW_46340" localSheetId="0" hidden="1">Sheet1!$E$56</definedName>
    <definedName name="QB_ROW_467040" localSheetId="0" hidden="1">Sheet1!$E$121</definedName>
    <definedName name="QB_ROW_467340" localSheetId="0" hidden="1">Sheet1!$E$123</definedName>
    <definedName name="QB_ROW_468250" localSheetId="0" hidden="1">Sheet1!$F$122</definedName>
    <definedName name="QB_ROW_47240" localSheetId="0" hidden="1">Sheet1!$E$57</definedName>
    <definedName name="QB_ROW_478250" localSheetId="0" hidden="1">Sheet1!$F$7</definedName>
    <definedName name="QB_ROW_50250" localSheetId="0" hidden="1">Sheet1!$F$111</definedName>
    <definedName name="QB_ROW_51250" localSheetId="0" hidden="1">Sheet1!$F$115</definedName>
    <definedName name="QB_ROW_52250" localSheetId="0" hidden="1">Sheet1!$F$116</definedName>
    <definedName name="QB_ROW_54250" localSheetId="0" hidden="1">Sheet1!$F$11</definedName>
    <definedName name="QB_ROW_61240" localSheetId="0" hidden="1">Sheet1!$E$4</definedName>
    <definedName name="QB_ROW_69240" localSheetId="0" hidden="1">Sheet1!$E$34</definedName>
    <definedName name="QB_ROW_71250" localSheetId="0" hidden="1">Sheet1!$F$42</definedName>
    <definedName name="QB_ROW_73250" localSheetId="0" hidden="1">Sheet1!$F$36</definedName>
    <definedName name="QB_ROW_74050" localSheetId="0" hidden="1">Sheet1!$F$43</definedName>
    <definedName name="QB_ROW_74260" localSheetId="0" hidden="1">Sheet1!$G$45</definedName>
    <definedName name="QB_ROW_74350" localSheetId="0" hidden="1">Sheet1!$F$46</definedName>
    <definedName name="QB_ROW_78240" localSheetId="0" hidden="1">Sheet1!$E$30</definedName>
    <definedName name="QB_ROW_86321" localSheetId="0" hidden="1">Sheet1!$C$19</definedName>
    <definedName name="QB_ROW_92040" localSheetId="0" hidden="1">Sheet1!$E$5</definedName>
    <definedName name="QB_ROW_92340" localSheetId="0" hidden="1">Sheet1!$E$8</definedName>
    <definedName name="QB_ROW_94040" localSheetId="0" hidden="1">Sheet1!$E$58</definedName>
    <definedName name="QB_ROW_94340" localSheetId="0" hidden="1">Sheet1!$E$60</definedName>
    <definedName name="QB_ROW_96250" localSheetId="0" hidden="1">Sheet1!$F$59</definedName>
    <definedName name="QB_ROW_97040" localSheetId="0" hidden="1">Sheet1!$E$61</definedName>
    <definedName name="QB_ROW_97340" localSheetId="0" hidden="1">Sheet1!$E$68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1" l="1"/>
  <c r="H125" i="1"/>
  <c r="H124" i="1"/>
  <c r="H123" i="1"/>
  <c r="H119" i="1"/>
  <c r="H112" i="1"/>
  <c r="H109" i="1"/>
  <c r="H105" i="1"/>
  <c r="H101" i="1"/>
  <c r="H95" i="1"/>
  <c r="H88" i="1"/>
  <c r="H85" i="1"/>
  <c r="H79" i="1"/>
  <c r="H73" i="1"/>
  <c r="H68" i="1"/>
  <c r="H64" i="1"/>
  <c r="H60" i="1"/>
  <c r="H56" i="1"/>
  <c r="H52" i="1"/>
  <c r="H47" i="1"/>
  <c r="H46" i="1"/>
  <c r="H40" i="1"/>
  <c r="H37" i="1"/>
  <c r="H29" i="1"/>
  <c r="H24" i="1"/>
  <c r="H19" i="1"/>
  <c r="H18" i="1"/>
  <c r="H17" i="1"/>
  <c r="H13" i="1"/>
  <c r="H8" i="1"/>
</calcChain>
</file>

<file path=xl/sharedStrings.xml><?xml version="1.0" encoding="utf-8"?>
<sst xmlns="http://schemas.openxmlformats.org/spreadsheetml/2006/main" count="126" uniqueCount="126">
  <si>
    <t>Aug 17</t>
  </si>
  <si>
    <t>Ordinary Income/Expense</t>
  </si>
  <si>
    <t>Income</t>
  </si>
  <si>
    <t>4400.0 · Interest Income</t>
  </si>
  <si>
    <t>4625.0 · MISCELLANEOUS INCOME</t>
  </si>
  <si>
    <t>4626.1 · Other Income</t>
  </si>
  <si>
    <t>4626.3 · TESPA SOAH Hearing</t>
  </si>
  <si>
    <t>Total 4625.0 · MISCELLANEOUS INCOME</t>
  </si>
  <si>
    <t>4800.0 · USAGE AND PRODUCTION FEES</t>
  </si>
  <si>
    <t>4801.0 · Permittees Water Production Fee</t>
  </si>
  <si>
    <t>4805.0 · Permittees Annual Permit Fee</t>
  </si>
  <si>
    <t>4800.0 · USAGE AND PRODUCTION FEES - Other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</si>
  <si>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</si>
  <si>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</si>
  <si>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</si>
  <si>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</si>
  <si>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</si>
  <si>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</si>
  <si>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</si>
  <si>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</si>
  <si>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</si>
  <si>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</si>
  <si>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</si>
  <si>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</si>
  <si>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</si>
  <si>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</si>
  <si>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</si>
  <si>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</si>
  <si>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</si>
  <si>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</si>
  <si>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</si>
  <si>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</si>
  <si>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</si>
  <si>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</si>
  <si>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6021.0 · MISCELLANEOUS EXPENSES</t>
  </si>
  <si>
    <t>6021.3 · Bank Charges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</si>
  <si>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</si>
  <si>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</si>
  <si>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</si>
  <si>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</si>
  <si>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</si>
  <si>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</si>
  <si>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</si>
  <si>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</si>
  <si>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</si>
  <si>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</si>
  <si>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</si>
  <si>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6025.1 · Facilities Upgrades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</si>
  <si>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</si>
  <si>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</si>
  <si>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</si>
  <si>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</si>
  <si>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</si>
  <si>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</si>
  <si>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6065.3 · Directors Non-Travel Reimb/Exp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</si>
  <si>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</si>
  <si>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</si>
  <si>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</si>
  <si>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</si>
  <si>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</si>
  <si>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</si>
  <si>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</si>
  <si>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6080.33 · Neighborhoods and Schools</t>
  </si>
  <si>
    <t>Total 6080.20 · OUTREACH</t>
  </si>
  <si>
    <t>6080.28 · Contracted Support</t>
  </si>
  <si>
    <t>6080.29 · Equipment and Supplies</t>
  </si>
  <si>
    <t>6080.35 · GENERAL SUPPORT</t>
  </si>
  <si>
    <t>Total 6080.0 · EDUCATION AND OUTREACH</t>
  </si>
  <si>
    <t>6081.0 · REGULATORY COMPLIANCE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</si>
  <si>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</si>
  <si>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</si>
  <si>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</si>
  <si>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</si>
  <si>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</si>
  <si>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6086.3 · Contracted Support</t>
  </si>
  <si>
    <t>6087.0 · HCP-Completion Project</t>
  </si>
  <si>
    <t>6088.1 · Mgmt Consultant Contract</t>
  </si>
  <si>
    <t>6088.6 · Conferences and Seminars</t>
  </si>
  <si>
    <t>Total 6084.92 · GENERAL MANAGEMENT</t>
  </si>
  <si>
    <t>6089.0 · AQUIFER SCIENCE</t>
  </si>
  <si>
    <t>6089.1 · Hydrogeologic Characterization</t>
  </si>
  <si>
    <t>6089.2 · Water Chemistry Studies</t>
  </si>
  <si>
    <t>6089.3 · Monitor Wells, Equipment /Suppl</t>
  </si>
  <si>
    <t>6089.5 · Conferences and Seminars</t>
  </si>
  <si>
    <t>Total 6089.0 · AQUIFER SCIENCE</t>
  </si>
  <si>
    <t>6100.0 · INSURANCE - DISTRICT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</si>
  <si>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</si>
  <si>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</si>
  <si>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</si>
  <si>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</si>
  <si>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</si>
  <si>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</si>
  <si>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</si>
  <si>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</si>
  <si>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</si>
  <si>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</si>
  <si>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</si>
  <si>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</si>
  <si>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</si>
  <si>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</si>
  <si>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Total 6160.0 · LEGAL SERVICES</t>
  </si>
  <si>
    <t>6179.0 · LEGISLATION</t>
  </si>
  <si>
    <t>6180.0 · PROF DEVELOPMENT &amp; SUPPORT</t>
  </si>
  <si>
    <t>6183.0 · Registration Fees</t>
  </si>
  <si>
    <t>Total 6180.0 · PROF DEVELOPMENT &amp; SUPPORT</t>
  </si>
  <si>
    <t>6184.0 · DISCRETIONARY FUNDS</t>
  </si>
  <si>
    <t>6184.1 · Principal BS</t>
  </si>
  <si>
    <t>6184.2 · Senior BH</t>
  </si>
  <si>
    <t>Total 6184.0 · DISCRETIONARY FUNDS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</si>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</sst>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46.8554687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943.26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8431.49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21000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29431.49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391</v>
      </c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100</v>
      </c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3">
        <v>9085.0499999999993</v>
      </c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>
        <f>ROUND(SUM(H9:H12),5)</f>
        <v>9576.0499999999993</v>
      </c>
    </row>
    <row r="14" spans="1:8" x14ac:dyDescent="0.25">
      <c r="A14" s="1"/>
      <c r="B14" s="1"/>
      <c r="C14" s="1"/>
      <c r="D14" s="1"/>
      <c r="E14" s="1" t="s">
        <v>13</v>
      </c>
      <c r="F14" s="1"/>
      <c r="G14" s="1"/>
      <c r="H14" s="2"/>
    </row>
    <row r="15" spans="1:8" x14ac:dyDescent="0.25">
      <c r="A15" s="1"/>
      <c r="B15" s="1"/>
      <c r="C15" s="1"/>
      <c r="D15" s="1"/>
      <c r="E15" s="1"/>
      <c r="F15" s="1" t="s">
        <v>14</v>
      </c>
      <c r="G15" s="1"/>
      <c r="H15" s="2">
        <v>7650</v>
      </c>
    </row>
    <row r="16" spans="1:8" ht="15.75" thickBot="1" x14ac:dyDescent="0.3">
      <c r="A16" s="1"/>
      <c r="B16" s="1"/>
      <c r="C16" s="1"/>
      <c r="D16" s="1"/>
      <c r="E16" s="1"/>
      <c r="F16" s="1" t="s">
        <v>15</v>
      </c>
      <c r="G16" s="1"/>
      <c r="H16" s="4">
        <v>150</v>
      </c>
    </row>
    <row r="17" spans="1:8" ht="15.75" thickBot="1" x14ac:dyDescent="0.3">
      <c r="A17" s="1"/>
      <c r="B17" s="1"/>
      <c r="C17" s="1"/>
      <c r="D17" s="1"/>
      <c r="E17" s="1" t="s">
        <v>16</v>
      </c>
      <c r="F17" s="1"/>
      <c r="G17" s="1"/>
      <c r="H17" s="5">
        <f>ROUND(SUM(H14:H16),5)</f>
        <v>7800</v>
      </c>
    </row>
    <row r="18" spans="1:8" ht="15.75" thickBot="1" x14ac:dyDescent="0.3">
      <c r="A18" s="1"/>
      <c r="B18" s="1"/>
      <c r="C18" s="1"/>
      <c r="D18" s="1" t="s">
        <v>17</v>
      </c>
      <c r="E18" s="1"/>
      <c r="F18" s="1"/>
      <c r="G18" s="1"/>
      <c r="H18" s="6">
        <f>ROUND(SUM(H3:H4)+H8+H13+H17,5)</f>
        <v>47750.8</v>
      </c>
    </row>
    <row r="19" spans="1:8" x14ac:dyDescent="0.25">
      <c r="A19" s="1"/>
      <c r="B19" s="1"/>
      <c r="C19" s="1" t="s">
        <v>18</v>
      </c>
      <c r="D19" s="1"/>
      <c r="E19" s="1"/>
      <c r="F19" s="1"/>
      <c r="G19" s="1"/>
      <c r="H19" s="2">
        <f>H18</f>
        <v>47750.8</v>
      </c>
    </row>
    <row r="20" spans="1:8" x14ac:dyDescent="0.25">
      <c r="A20" s="1"/>
      <c r="B20" s="1"/>
      <c r="C20" s="1"/>
      <c r="D20" s="1" t="s">
        <v>19</v>
      </c>
      <c r="E20" s="1"/>
      <c r="F20" s="1"/>
      <c r="G20" s="1"/>
      <c r="H20" s="2"/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/>
    </row>
    <row r="22" spans="1:8" x14ac:dyDescent="0.25">
      <c r="A22" s="1"/>
      <c r="B22" s="1"/>
      <c r="C22" s="1"/>
      <c r="D22" s="1"/>
      <c r="E22" s="1"/>
      <c r="F22" s="1" t="s">
        <v>21</v>
      </c>
      <c r="G22" s="1"/>
      <c r="H22" s="2">
        <v>1087.6600000000001</v>
      </c>
    </row>
    <row r="23" spans="1:8" ht="15.75" thickBot="1" x14ac:dyDescent="0.3">
      <c r="A23" s="1"/>
      <c r="B23" s="1"/>
      <c r="C23" s="1"/>
      <c r="D23" s="1"/>
      <c r="E23" s="1"/>
      <c r="F23" s="1" t="s">
        <v>22</v>
      </c>
      <c r="G23" s="1"/>
      <c r="H23" s="3">
        <v>888.67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f>ROUND(SUM(H21:H23),5)</f>
        <v>1976.33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354.17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/>
    </row>
    <row r="27" spans="1:8" x14ac:dyDescent="0.25">
      <c r="A27" s="1"/>
      <c r="B27" s="1"/>
      <c r="C27" s="1"/>
      <c r="D27" s="1"/>
      <c r="E27" s="1"/>
      <c r="F27" s="1" t="s">
        <v>26</v>
      </c>
      <c r="G27" s="1"/>
      <c r="H27" s="2">
        <v>446.88</v>
      </c>
    </row>
    <row r="28" spans="1:8" ht="15.75" thickBot="1" x14ac:dyDescent="0.3">
      <c r="A28" s="1"/>
      <c r="B28" s="1"/>
      <c r="C28" s="1"/>
      <c r="D28" s="1"/>
      <c r="E28" s="1"/>
      <c r="F28" s="1" t="s">
        <v>27</v>
      </c>
      <c r="G28" s="1"/>
      <c r="H28" s="3">
        <v>446.12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f>ROUND(SUM(H26:H28),5)</f>
        <v>893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139.16999999999999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1000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431.62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231.91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347.25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/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8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ROUND(SUM(H35:H36),5)</f>
        <v>8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3">
        <v>232.75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ROUND(SUM(H38:H39),5)</f>
        <v>232.75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1049.5</v>
      </c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/>
    </row>
    <row r="44" spans="1:8" x14ac:dyDescent="0.25">
      <c r="A44" s="1"/>
      <c r="B44" s="1"/>
      <c r="C44" s="1"/>
      <c r="D44" s="1"/>
      <c r="E44" s="1"/>
      <c r="F44" s="1"/>
      <c r="G44" s="1" t="s">
        <v>43</v>
      </c>
      <c r="H44" s="2">
        <v>39.950000000000003</v>
      </c>
    </row>
    <row r="45" spans="1:8" ht="15.75" thickBot="1" x14ac:dyDescent="0.3">
      <c r="A45" s="1"/>
      <c r="B45" s="1"/>
      <c r="C45" s="1"/>
      <c r="D45" s="1"/>
      <c r="E45" s="1"/>
      <c r="F45" s="1"/>
      <c r="G45" s="1" t="s">
        <v>44</v>
      </c>
      <c r="H45" s="4">
        <v>1461.27</v>
      </c>
    </row>
    <row r="46" spans="1:8" ht="15.75" thickBot="1" x14ac:dyDescent="0.3">
      <c r="A46" s="1"/>
      <c r="B46" s="1"/>
      <c r="C46" s="1"/>
      <c r="D46" s="1"/>
      <c r="E46" s="1"/>
      <c r="F46" s="1" t="s">
        <v>45</v>
      </c>
      <c r="G46" s="1"/>
      <c r="H46" s="6">
        <f>ROUND(SUM(H43:H45),5)</f>
        <v>1501.22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f>ROUND(SUM(H41:H42)+H46,5)</f>
        <v>2550.7199999999998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v>1334.13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49</v>
      </c>
      <c r="G50" s="1"/>
      <c r="H50" s="2">
        <v>680.5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89.19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ROUND(SUM(H49:H51),5)</f>
        <v>769.69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>
        <v>815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3">
        <v>31.06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ROUND(SUM(H53:H55),5)</f>
        <v>846.06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v>7850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283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ROUND(SUM(H58:H59),5)</f>
        <v>283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/>
    </row>
    <row r="63" spans="1:8" ht="15.75" thickBot="1" x14ac:dyDescent="0.3">
      <c r="A63" s="1"/>
      <c r="B63" s="1"/>
      <c r="C63" s="1"/>
      <c r="D63" s="1"/>
      <c r="E63" s="1"/>
      <c r="F63" s="1"/>
      <c r="G63" s="1" t="s">
        <v>62</v>
      </c>
      <c r="H63" s="3">
        <v>639</v>
      </c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f>ROUND(SUM(H62:H63),5)</f>
        <v>639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3384.97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1477.98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5227.18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ROUND(H61+SUM(H64:H67),5)</f>
        <v>10729.13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328</v>
      </c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1593</v>
      </c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3">
        <v>210.64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ROUND(SUM(H69:H72),5)</f>
        <v>2131.64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13143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2360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2520</v>
      </c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3">
        <v>375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ROUND(SUM(H74:H78),5)</f>
        <v>18398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4415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5202.5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6328.73</v>
      </c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100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ROUND(SUM(H80:H84),5)</f>
        <v>16046.23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409.16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ROUND(SUM(H86:H87),5)</f>
        <v>409.16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6371.62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874.04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1393.82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941.65</v>
      </c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119.28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ROUND(SUM(H89:H94),5)</f>
        <v>9700.41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3147.5</v>
      </c>
    </row>
    <row r="98" spans="1:8" x14ac:dyDescent="0.25">
      <c r="A98" s="1"/>
      <c r="B98" s="1"/>
      <c r="C98" s="1"/>
      <c r="D98" s="1"/>
      <c r="E98" s="1"/>
      <c r="F98" s="1" t="s">
        <v>97</v>
      </c>
      <c r="G98" s="1"/>
      <c r="H98" s="2">
        <v>525</v>
      </c>
    </row>
    <row r="99" spans="1:8" x14ac:dyDescent="0.25">
      <c r="A99" s="1"/>
      <c r="B99" s="1"/>
      <c r="C99" s="1"/>
      <c r="D99" s="1"/>
      <c r="E99" s="1"/>
      <c r="F99" s="1" t="s">
        <v>98</v>
      </c>
      <c r="G99" s="1"/>
      <c r="H99" s="2">
        <v>983.2</v>
      </c>
    </row>
    <row r="100" spans="1:8" ht="15.75" thickBot="1" x14ac:dyDescent="0.3">
      <c r="A100" s="1"/>
      <c r="B100" s="1"/>
      <c r="C100" s="1"/>
      <c r="D100" s="1"/>
      <c r="E100" s="1"/>
      <c r="F100" s="1" t="s">
        <v>99</v>
      </c>
      <c r="G100" s="1"/>
      <c r="H100" s="3">
        <v>546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>
        <f>ROUND(SUM(H96:H100),5)</f>
        <v>5201.7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>
        <v>8000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/>
    </row>
    <row r="104" spans="1:8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3">
        <v>99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>
        <f>ROUND(SUM(H103:H104),5)</f>
        <v>99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/>
    </row>
    <row r="107" spans="1:8" x14ac:dyDescent="0.25">
      <c r="A107" s="1"/>
      <c r="B107" s="1"/>
      <c r="C107" s="1"/>
      <c r="D107" s="1"/>
      <c r="E107" s="1"/>
      <c r="F107" s="1" t="s">
        <v>106</v>
      </c>
      <c r="G107" s="1"/>
      <c r="H107" s="2">
        <v>2948.68</v>
      </c>
    </row>
    <row r="108" spans="1:8" ht="15.75" thickBot="1" x14ac:dyDescent="0.3">
      <c r="A108" s="1"/>
      <c r="B108" s="1"/>
      <c r="C108" s="1"/>
      <c r="D108" s="1"/>
      <c r="E108" s="1"/>
      <c r="F108" s="1" t="s">
        <v>107</v>
      </c>
      <c r="G108" s="1"/>
      <c r="H108" s="3">
        <v>1500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>
        <f>ROUND(SUM(H106:H108),5)</f>
        <v>4448.68</v>
      </c>
    </row>
    <row r="110" spans="1:8" x14ac:dyDescent="0.25">
      <c r="A110" s="1"/>
      <c r="B110" s="1"/>
      <c r="C110" s="1"/>
      <c r="D110" s="1"/>
      <c r="E110" s="1" t="s">
        <v>109</v>
      </c>
      <c r="F110" s="1"/>
      <c r="G110" s="1"/>
      <c r="H110" s="2"/>
    </row>
    <row r="111" spans="1:8" ht="15.75" thickBot="1" x14ac:dyDescent="0.3">
      <c r="A111" s="1"/>
      <c r="B111" s="1"/>
      <c r="C111" s="1"/>
      <c r="D111" s="1"/>
      <c r="E111" s="1"/>
      <c r="F111" s="1" t="s">
        <v>110</v>
      </c>
      <c r="G111" s="1"/>
      <c r="H111" s="3">
        <v>130861.21</v>
      </c>
    </row>
    <row r="112" spans="1:8" x14ac:dyDescent="0.25">
      <c r="A112" s="1"/>
      <c r="B112" s="1"/>
      <c r="C112" s="1"/>
      <c r="D112" s="1"/>
      <c r="E112" s="1" t="s">
        <v>111</v>
      </c>
      <c r="F112" s="1"/>
      <c r="G112" s="1"/>
      <c r="H112" s="2">
        <f>ROUND(SUM(H110:H111),5)</f>
        <v>130861.21</v>
      </c>
    </row>
    <row r="113" spans="1:8" x14ac:dyDescent="0.25">
      <c r="A113" s="1"/>
      <c r="B113" s="1"/>
      <c r="C113" s="1"/>
      <c r="D113" s="1"/>
      <c r="E113" s="1" t="s">
        <v>112</v>
      </c>
      <c r="F113" s="1"/>
      <c r="G113" s="1"/>
      <c r="H113" s="2"/>
    </row>
    <row r="114" spans="1:8" x14ac:dyDescent="0.25">
      <c r="A114" s="1"/>
      <c r="B114" s="1"/>
      <c r="C114" s="1"/>
      <c r="D114" s="1"/>
      <c r="E114" s="1"/>
      <c r="F114" s="1" t="s">
        <v>113</v>
      </c>
      <c r="G114" s="1"/>
      <c r="H114" s="2">
        <v>235.36</v>
      </c>
    </row>
    <row r="115" spans="1:8" x14ac:dyDescent="0.25">
      <c r="A115" s="1"/>
      <c r="B115" s="1"/>
      <c r="C115" s="1"/>
      <c r="D115" s="1"/>
      <c r="E115" s="1"/>
      <c r="F115" s="1" t="s">
        <v>114</v>
      </c>
      <c r="G115" s="1"/>
      <c r="H115" s="2">
        <v>10393.620000000001</v>
      </c>
    </row>
    <row r="116" spans="1:8" x14ac:dyDescent="0.25">
      <c r="A116" s="1"/>
      <c r="B116" s="1"/>
      <c r="C116" s="1"/>
      <c r="D116" s="1"/>
      <c r="E116" s="1"/>
      <c r="F116" s="1" t="s">
        <v>115</v>
      </c>
      <c r="G116" s="1"/>
      <c r="H116" s="2">
        <v>9190.23</v>
      </c>
    </row>
    <row r="117" spans="1:8" x14ac:dyDescent="0.25">
      <c r="A117" s="1"/>
      <c r="B117" s="1"/>
      <c r="C117" s="1"/>
      <c r="D117" s="1"/>
      <c r="E117" s="1"/>
      <c r="F117" s="1" t="s">
        <v>116</v>
      </c>
      <c r="G117" s="1"/>
      <c r="H117" s="2">
        <v>3.53</v>
      </c>
    </row>
    <row r="118" spans="1:8" ht="15.75" thickBot="1" x14ac:dyDescent="0.3">
      <c r="A118" s="1"/>
      <c r="B118" s="1"/>
      <c r="C118" s="1"/>
      <c r="D118" s="1"/>
      <c r="E118" s="1"/>
      <c r="F118" s="1" t="s">
        <v>117</v>
      </c>
      <c r="G118" s="1"/>
      <c r="H118" s="3">
        <v>1247.6300000000001</v>
      </c>
    </row>
    <row r="119" spans="1:8" x14ac:dyDescent="0.25">
      <c r="A119" s="1"/>
      <c r="B119" s="1"/>
      <c r="C119" s="1"/>
      <c r="D119" s="1"/>
      <c r="E119" s="1" t="s">
        <v>118</v>
      </c>
      <c r="F119" s="1"/>
      <c r="G119" s="1"/>
      <c r="H119" s="2">
        <f>ROUND(SUM(H113:H118),5)</f>
        <v>21070.37</v>
      </c>
    </row>
    <row r="120" spans="1:8" x14ac:dyDescent="0.25">
      <c r="A120" s="1"/>
      <c r="B120" s="1"/>
      <c r="C120" s="1"/>
      <c r="D120" s="1"/>
      <c r="E120" s="1" t="s">
        <v>119</v>
      </c>
      <c r="F120" s="1"/>
      <c r="G120" s="1"/>
      <c r="H120" s="2">
        <v>384.53</v>
      </c>
    </row>
    <row r="121" spans="1:8" x14ac:dyDescent="0.25">
      <c r="A121" s="1"/>
      <c r="B121" s="1"/>
      <c r="C121" s="1"/>
      <c r="D121" s="1"/>
      <c r="E121" s="1" t="s">
        <v>120</v>
      </c>
      <c r="F121" s="1"/>
      <c r="G121" s="1"/>
      <c r="H121" s="2"/>
    </row>
    <row r="122" spans="1:8" ht="15.75" thickBot="1" x14ac:dyDescent="0.3">
      <c r="A122" s="1"/>
      <c r="B122" s="1"/>
      <c r="C122" s="1"/>
      <c r="D122" s="1"/>
      <c r="E122" s="1"/>
      <c r="F122" s="1" t="s">
        <v>121</v>
      </c>
      <c r="G122" s="1"/>
      <c r="H122" s="4">
        <v>56068</v>
      </c>
    </row>
    <row r="123" spans="1:8" ht="15.75" thickBot="1" x14ac:dyDescent="0.3">
      <c r="A123" s="1"/>
      <c r="B123" s="1"/>
      <c r="C123" s="1"/>
      <c r="D123" s="1"/>
      <c r="E123" s="1" t="s">
        <v>122</v>
      </c>
      <c r="F123" s="1"/>
      <c r="G123" s="1"/>
      <c r="H123" s="5">
        <f>ROUND(SUM(H121:H122),5)</f>
        <v>56068</v>
      </c>
    </row>
    <row r="124" spans="1:8" ht="15.75" thickBot="1" x14ac:dyDescent="0.3">
      <c r="A124" s="1"/>
      <c r="B124" s="1"/>
      <c r="C124" s="1"/>
      <c r="D124" s="1" t="s">
        <v>123</v>
      </c>
      <c r="E124" s="1"/>
      <c r="F124" s="1"/>
      <c r="G124" s="1"/>
      <c r="H124" s="5">
        <f>ROUND(H20+SUM(H24:H25)+SUM(H29:H34)+H37+H40+SUM(H47:H48)+H52+SUM(H56:H57)+H60+H68+H73+H79+H85+H88+H95+SUM(H101:H102)+H105+H109+H112+SUM(H119:H120)+H123,5)</f>
        <v>302795.86</v>
      </c>
    </row>
    <row r="125" spans="1:8" ht="15.75" thickBot="1" x14ac:dyDescent="0.3">
      <c r="A125" s="1"/>
      <c r="B125" s="1" t="s">
        <v>124</v>
      </c>
      <c r="C125" s="1"/>
      <c r="D125" s="1"/>
      <c r="E125" s="1"/>
      <c r="F125" s="1"/>
      <c r="G125" s="1"/>
      <c r="H125" s="5">
        <f>ROUND(H2+H19-H124,5)</f>
        <v>-255045.06</v>
      </c>
    </row>
    <row r="126" spans="1:8" s="8" customFormat="1" ht="12" thickBot="1" x14ac:dyDescent="0.25">
      <c r="A126" s="1" t="s">
        <v>125</v>
      </c>
      <c r="B126" s="1"/>
      <c r="C126" s="1"/>
      <c r="D126" s="1"/>
      <c r="E126" s="1"/>
      <c r="F126" s="1"/>
      <c r="G126" s="1"/>
      <c r="H126" s="7">
        <f>H125</f>
        <v>-255045.06</v>
      </c>
    </row>
    <row r="127" spans="1:8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2:53 PM
&amp;"Arial,Bold"&amp;8 10/26/17
&amp;"Arial,Bold"&amp;8 Accrual Basis&amp;C&amp;"Arial,Bold"&amp;12 Barton Springs Edwards Aquifer
&amp;"Arial,Bold"&amp;14 Profit &amp;&amp; Loss
&amp;"Arial,Bold"&amp;10 August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2017-10-26T19:53:53Z</dcterms:created>
  <dcterms:modified xsi:type="dcterms:W3CDTF">2017-10-26T19:55:25Z</dcterms:modified>
</cp:coreProperties>
</file>