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to be added to website stars\Profit and Loss Statements\FY 2017 Profit and Loss Statements\"/>
    </mc:Choice>
  </mc:AlternateContent>
  <bookViews>
    <workbookView xWindow="0" yWindow="0" windowWidth="10680" windowHeight="5385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Sheet1!$4:$4,Sheet1!$6:$6,Sheet1!$9:$9,Sheet1!$10:$10,Sheet1!$11:$11,Sheet1!$12:$12,Sheet1!$15:$15,Sheet1!$16:$16,Sheet1!$17:$17,Sheet1!$23:$23,Sheet1!$25:$25,Sheet1!$26:$26,Sheet1!$29:$29,Sheet1!$30:$30,Sheet1!$31:$31,Sheet1!$32:$32</definedName>
    <definedName name="QB_DATA_1" localSheetId="0" hidden="1">Sheet1!$33:$33,Sheet1!$34:$34,Sheet1!$35:$35,Sheet1!$37:$37,Sheet1!$39:$39,Sheet1!$41:$41,Sheet1!$44:$44,Sheet1!$47:$47,Sheet1!$49:$49,Sheet1!$50:$50,Sheet1!$54:$54,Sheet1!$55:$55,Sheet1!$58:$58,Sheet1!$60:$60,Sheet1!$62:$62,Sheet1!$65:$65</definedName>
    <definedName name="QB_DATA_2" localSheetId="0" hidden="1">Sheet1!$68:$68,Sheet1!$69:$69,Sheet1!$70:$70,Sheet1!$73:$73,Sheet1!$76:$76,Sheet1!$77:$77,Sheet1!$80:$80,Sheet1!$83:$83,Sheet1!$84:$84,Sheet1!$85:$85,Sheet1!$86:$86,Sheet1!$87:$87,Sheet1!$89:$89,Sheet1!$91:$91,Sheet1!$94:$94,Sheet1!$96:$96</definedName>
    <definedName name="QB_DATA_3" localSheetId="0" hidden="1">Sheet1!$98:$98,Sheet1!$99:$99,Sheet1!$100:$100,Sheet1!$101:$101,Sheet1!$102:$102,Sheet1!$104:$104,Sheet1!$106:$106</definedName>
    <definedName name="QB_FORMULA_0" localSheetId="0" hidden="1">Sheet1!$H$7,Sheet1!$H$13,Sheet1!$H$18,Sheet1!$H$19,Sheet1!$H$20,Sheet1!$H$27,Sheet1!$H$28,Sheet1!$H$38,Sheet1!$H$42,Sheet1!$H$45,Sheet1!$H$51,Sheet1!$H$52,Sheet1!$H$56,Sheet1!$H$59,Sheet1!$H$63,Sheet1!$H$66</definedName>
    <definedName name="QB_FORMULA_1" localSheetId="0" hidden="1">Sheet1!$H$71,Sheet1!$H$74,Sheet1!$H$78,Sheet1!$H$81,Sheet1!$H$88,Sheet1!$H$92,Sheet1!$H$95,Sheet1!$H$103,Sheet1!$H$107,Sheet1!$H$108,Sheet1!$H$109,Sheet1!$H$110</definedName>
    <definedName name="QB_ROW_104040" localSheetId="0" hidden="1">Sheet1!$E$79</definedName>
    <definedName name="QB_ROW_104340" localSheetId="0" hidden="1">Sheet1!$E$81</definedName>
    <definedName name="QB_ROW_106250" localSheetId="0" hidden="1">Sheet1!$F$80</definedName>
    <definedName name="QB_ROW_107250" localSheetId="0" hidden="1">Sheet1!$F$98</definedName>
    <definedName name="QB_ROW_108250" localSheetId="0" hidden="1">Sheet1!$F$55</definedName>
    <definedName name="QB_ROW_109040" localSheetId="0" hidden="1">Sheet1!$E$82</definedName>
    <definedName name="QB_ROW_109340" localSheetId="0" hidden="1">Sheet1!$E$88</definedName>
    <definedName name="QB_ROW_111250" localSheetId="0" hidden="1">Sheet1!$F$87</definedName>
    <definedName name="QB_ROW_1240" localSheetId="0" hidden="1">Sheet1!$E$96</definedName>
    <definedName name="QB_ROW_125040" localSheetId="0" hidden="1">Sheet1!$E$90</definedName>
    <definedName name="QB_ROW_125340" localSheetId="0" hidden="1">Sheet1!$E$92</definedName>
    <definedName name="QB_ROW_128250" localSheetId="0" hidden="1">Sheet1!$F$91</definedName>
    <definedName name="QB_ROW_129040" localSheetId="0" hidden="1">Sheet1!$E$36</definedName>
    <definedName name="QB_ROW_129340" localSheetId="0" hidden="1">Sheet1!$E$38</definedName>
    <definedName name="QB_ROW_131340" localSheetId="0" hidden="1">Sheet1!$E$35</definedName>
    <definedName name="QB_ROW_132240" localSheetId="0" hidden="1">Sheet1!$E$30</definedName>
    <definedName name="QB_ROW_137240" localSheetId="0" hidden="1">Sheet1!$E$31</definedName>
    <definedName name="QB_ROW_139250" localSheetId="0" hidden="1">Sheet1!$F$41</definedName>
    <definedName name="QB_ROW_142040" localSheetId="0" hidden="1">Sheet1!$E$22</definedName>
    <definedName name="QB_ROW_142340" localSheetId="0" hidden="1">Sheet1!$E$28</definedName>
    <definedName name="QB_ROW_144250" localSheetId="0" hidden="1">Sheet1!$F$23</definedName>
    <definedName name="QB_ROW_145050" localSheetId="0" hidden="1">Sheet1!$F$24</definedName>
    <definedName name="QB_ROW_145260" localSheetId="0" hidden="1">Sheet1!$G$26</definedName>
    <definedName name="QB_ROW_145350" localSheetId="0" hidden="1">Sheet1!$F$27</definedName>
    <definedName name="QB_ROW_146240" localSheetId="0" hidden="1">Sheet1!$E$39</definedName>
    <definedName name="QB_ROW_173040" localSheetId="0" hidden="1">Sheet1!$E$46</definedName>
    <definedName name="QB_ROW_173340" localSheetId="0" hidden="1">Sheet1!$E$52</definedName>
    <definedName name="QB_ROW_18301" localSheetId="0" hidden="1">Sheet1!$A$110</definedName>
    <definedName name="QB_ROW_19011" localSheetId="0" hidden="1">Sheet1!$B$2</definedName>
    <definedName name="QB_ROW_19311" localSheetId="0" hidden="1">Sheet1!$B$109</definedName>
    <definedName name="QB_ROW_196250" localSheetId="0" hidden="1">Sheet1!$F$6</definedName>
    <definedName name="QB_ROW_20031" localSheetId="0" hidden="1">Sheet1!$D$3</definedName>
    <definedName name="QB_ROW_20331" localSheetId="0" hidden="1">Sheet1!$D$19</definedName>
    <definedName name="QB_ROW_209040" localSheetId="0" hidden="1">Sheet1!$E$40</definedName>
    <definedName name="QB_ROW_209340" localSheetId="0" hidden="1">Sheet1!$E$42</definedName>
    <definedName name="QB_ROW_21031" localSheetId="0" hidden="1">Sheet1!$D$21</definedName>
    <definedName name="QB_ROW_21331" localSheetId="0" hidden="1">Sheet1!$D$108</definedName>
    <definedName name="QB_ROW_217040" localSheetId="0" hidden="1">Sheet1!$E$67</definedName>
    <definedName name="QB_ROW_217340" localSheetId="0" hidden="1">Sheet1!$E$71</definedName>
    <definedName name="QB_ROW_218240" localSheetId="0" hidden="1">Sheet1!$E$34</definedName>
    <definedName name="QB_ROW_221350" localSheetId="0" hidden="1">Sheet1!$F$65</definedName>
    <definedName name="QB_ROW_226250" localSheetId="0" hidden="1">Sheet1!$F$84</definedName>
    <definedName name="QB_ROW_237040" localSheetId="0" hidden="1">Sheet1!$E$53</definedName>
    <definedName name="QB_ROW_237340" localSheetId="0" hidden="1">Sheet1!$E$56</definedName>
    <definedName name="QB_ROW_239040" localSheetId="0" hidden="1">Sheet1!$E$93</definedName>
    <definedName name="QB_ROW_239340" localSheetId="0" hidden="1">Sheet1!$E$95</definedName>
    <definedName name="QB_ROW_240040" localSheetId="0" hidden="1">Sheet1!$E$97</definedName>
    <definedName name="QB_ROW_240340" localSheetId="0" hidden="1">Sheet1!$E$103</definedName>
    <definedName name="QB_ROW_247250" localSheetId="0" hidden="1">Sheet1!$F$83</definedName>
    <definedName name="QB_ROW_252040" localSheetId="0" hidden="1">Sheet1!$E$43</definedName>
    <definedName name="QB_ROW_252340" localSheetId="0" hidden="1">Sheet1!$E$45</definedName>
    <definedName name="QB_ROW_254250" localSheetId="0" hidden="1">Sheet1!$F$85</definedName>
    <definedName name="QB_ROW_255250" localSheetId="0" hidden="1">Sheet1!$F$86</definedName>
    <definedName name="QB_ROW_266250" localSheetId="0" hidden="1">Sheet1!$F$58</definedName>
    <definedName name="QB_ROW_284250" localSheetId="0" hidden="1">Sheet1!$F$17</definedName>
    <definedName name="QB_ROW_289250" localSheetId="0" hidden="1">Sheet1!$F$102</definedName>
    <definedName name="QB_ROW_291250" localSheetId="0" hidden="1">Sheet1!$F$16</definedName>
    <definedName name="QB_ROW_332250" localSheetId="0" hidden="1">Sheet1!$F$54</definedName>
    <definedName name="QB_ROW_334340" localSheetId="0" hidden="1">Sheet1!$E$89</definedName>
    <definedName name="QB_ROW_341250" localSheetId="0" hidden="1">Sheet1!$F$70</definedName>
    <definedName name="QB_ROW_342040" localSheetId="0" hidden="1">Sheet1!$E$72</definedName>
    <definedName name="QB_ROW_342340" localSheetId="0" hidden="1">Sheet1!$E$74</definedName>
    <definedName name="QB_ROW_343040" localSheetId="0" hidden="1">Sheet1!$E$75</definedName>
    <definedName name="QB_ROW_343340" localSheetId="0" hidden="1">Sheet1!$E$78</definedName>
    <definedName name="QB_ROW_348250" localSheetId="0" hidden="1">Sheet1!$F$76</definedName>
    <definedName name="QB_ROW_354250" localSheetId="0" hidden="1">Sheet1!$F$44</definedName>
    <definedName name="QB_ROW_360250" localSheetId="0" hidden="1">Sheet1!$F$77</definedName>
    <definedName name="QB_ROW_365250" localSheetId="0" hidden="1">Sheet1!$F$68</definedName>
    <definedName name="QB_ROW_371240" localSheetId="0" hidden="1">Sheet1!$E$104</definedName>
    <definedName name="QB_ROW_372040" localSheetId="0" hidden="1">Sheet1!$E$14</definedName>
    <definedName name="QB_ROW_372340" localSheetId="0" hidden="1">Sheet1!$E$18</definedName>
    <definedName name="QB_ROW_391250" localSheetId="0" hidden="1">Sheet1!$F$101</definedName>
    <definedName name="QB_ROW_410250" localSheetId="0" hidden="1">Sheet1!$F$37</definedName>
    <definedName name="QB_ROW_41040" localSheetId="0" hidden="1">Sheet1!$E$8</definedName>
    <definedName name="QB_ROW_411240" localSheetId="0" hidden="1">Sheet1!$E$32</definedName>
    <definedName name="QB_ROW_41340" localSheetId="0" hidden="1">Sheet1!$E$13</definedName>
    <definedName name="QB_ROW_42250" localSheetId="0" hidden="1">Sheet1!$F$9</definedName>
    <definedName name="QB_ROW_423260" localSheetId="0" hidden="1">Sheet1!$G$25</definedName>
    <definedName name="QB_ROW_435260" localSheetId="0" hidden="1">Sheet1!$G$49</definedName>
    <definedName name="QB_ROW_436250" localSheetId="0" hidden="1">Sheet1!$F$69</definedName>
    <definedName name="QB_ROW_44250" localSheetId="0" hidden="1">Sheet1!$F$10</definedName>
    <definedName name="QB_ROW_446250" localSheetId="0" hidden="1">Sheet1!$F$73</definedName>
    <definedName name="QB_ROW_46040" localSheetId="0" hidden="1">Sheet1!$E$57</definedName>
    <definedName name="QB_ROW_46340" localSheetId="0" hidden="1">Sheet1!$E$59</definedName>
    <definedName name="QB_ROW_467040" localSheetId="0" hidden="1">Sheet1!$E$105</definedName>
    <definedName name="QB_ROW_467340" localSheetId="0" hidden="1">Sheet1!$E$107</definedName>
    <definedName name="QB_ROW_468250" localSheetId="0" hidden="1">Sheet1!$F$106</definedName>
    <definedName name="QB_ROW_47240" localSheetId="0" hidden="1">Sheet1!$E$60</definedName>
    <definedName name="QB_ROW_50250" localSheetId="0" hidden="1">Sheet1!$F$94</definedName>
    <definedName name="QB_ROW_51250" localSheetId="0" hidden="1">Sheet1!$F$99</definedName>
    <definedName name="QB_ROW_52250" localSheetId="0" hidden="1">Sheet1!$F$100</definedName>
    <definedName name="QB_ROW_54250" localSheetId="0" hidden="1">Sheet1!$F$11</definedName>
    <definedName name="QB_ROW_57250" localSheetId="0" hidden="1">Sheet1!$F$15</definedName>
    <definedName name="QB_ROW_61240" localSheetId="0" hidden="1">Sheet1!$E$4</definedName>
    <definedName name="QB_ROW_63250" localSheetId="0" hidden="1">Sheet1!$F$12</definedName>
    <definedName name="QB_ROW_71250" localSheetId="0" hidden="1">Sheet1!$F$47</definedName>
    <definedName name="QB_ROW_74050" localSheetId="0" hidden="1">Sheet1!$F$48</definedName>
    <definedName name="QB_ROW_74260" localSheetId="0" hidden="1">Sheet1!$G$50</definedName>
    <definedName name="QB_ROW_74350" localSheetId="0" hidden="1">Sheet1!$F$51</definedName>
    <definedName name="QB_ROW_78240" localSheetId="0" hidden="1">Sheet1!$E$33</definedName>
    <definedName name="QB_ROW_86321" localSheetId="0" hidden="1">Sheet1!$C$20</definedName>
    <definedName name="QB_ROW_91240" localSheetId="0" hidden="1">Sheet1!$E$29</definedName>
    <definedName name="QB_ROW_92040" localSheetId="0" hidden="1">Sheet1!$E$5</definedName>
    <definedName name="QB_ROW_92340" localSheetId="0" hidden="1">Sheet1!$E$7</definedName>
    <definedName name="QB_ROW_94040" localSheetId="0" hidden="1">Sheet1!$E$61</definedName>
    <definedName name="QB_ROW_94340" localSheetId="0" hidden="1">Sheet1!$E$63</definedName>
    <definedName name="QB_ROW_95250" localSheetId="0" hidden="1">Sheet1!$F$62</definedName>
    <definedName name="QB_ROW_97040" localSheetId="0" hidden="1">Sheet1!$E$64</definedName>
    <definedName name="QB_ROW_97340" localSheetId="0" hidden="1">Sheet1!$E$66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20160930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20160901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0" i="1" l="1"/>
  <c r="H109" i="1"/>
  <c r="H108" i="1"/>
  <c r="H107" i="1"/>
  <c r="H103" i="1"/>
  <c r="H95" i="1"/>
  <c r="H92" i="1"/>
  <c r="H88" i="1"/>
  <c r="H81" i="1"/>
  <c r="H78" i="1"/>
  <c r="H74" i="1"/>
  <c r="H71" i="1"/>
  <c r="H66" i="1"/>
  <c r="H63" i="1"/>
  <c r="H59" i="1"/>
  <c r="H56" i="1"/>
  <c r="H52" i="1"/>
  <c r="H51" i="1"/>
  <c r="H45" i="1"/>
  <c r="H42" i="1"/>
  <c r="H38" i="1"/>
  <c r="H28" i="1"/>
  <c r="H27" i="1"/>
  <c r="H20" i="1"/>
  <c r="H19" i="1"/>
  <c r="H18" i="1"/>
  <c r="H13" i="1"/>
  <c r="H7" i="1"/>
</calcChain>
</file>

<file path=xl/sharedStrings.xml><?xml version="1.0" encoding="utf-8"?>
<sst xmlns="http://schemas.openxmlformats.org/spreadsheetml/2006/main" count="110" uniqueCount="110">
  <si>
    <t>Sep 16</t>
  </si>
  <si>
    <t>Ordinary Income/Expense</t>
  </si>
  <si>
    <t>Income</t>
  </si>
  <si>
    <t>4400.0 · Interest 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</si>
  <si>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</si>
  <si>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</si>
  <si>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</si>
  <si>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</si>
  <si>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</si>
  <si>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4803.0 · CoA  Water Use Fee Assessment</t>
  </si>
  <si>
    <t>4805.0 · Permittees Annual Permit Fee</t>
  </si>
  <si>
    <t>4807.0 · Permittees Water Transport Fees</t>
  </si>
  <si>
    <t>Total 4800.0 · USAGE AND PRODUCTION FEES</t>
  </si>
  <si>
    <t>4810.0 · OTHER  FEES</t>
  </si>
  <si>
    <t>4806.0 · Permittees Late Payment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</si>
  <si>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</si>
  <si>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</si>
  <si>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</si>
  <si>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</si>
  <si>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</si>
  <si>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</si>
  <si>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</si>
  <si>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</si>
  <si>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</si>
  <si>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</si>
  <si>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</si>
  <si>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</si>
  <si>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</si>
  <si>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</si>
  <si>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6007.0 · Postage Freight Shipping</t>
  </si>
  <si>
    <t>6010.0 · Office Supplies</t>
  </si>
  <si>
    <t>6010.1 · Canteen</t>
  </si>
  <si>
    <t>6014.0 · Software Acquisition &amp; Upgrades</t>
  </si>
  <si>
    <t>6015.0 · IT Monthly Maintenance</t>
  </si>
  <si>
    <t>6016.0 · Meeting Expense</t>
  </si>
  <si>
    <t>6017.0 · EXTERNAL MTGS &amp; SPONSORSHIPS</t>
  </si>
  <si>
    <t>6017.3 · Sponsorships and Contributions</t>
  </si>
  <si>
    <t>Total 6017.0 · EXTERNAL MTGS &amp; SPONSORSHIPS</t>
  </si>
  <si>
    <t>6019.0 · Subscriptions/Publications</t>
  </si>
  <si>
    <t>6021.0 · MISCELLANEOUS EXPENSES</t>
  </si>
  <si>
    <t>6021.2 · General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</si>
  <si>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</si>
  <si>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</si>
  <si>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</si>
  <si>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</si>
  <si>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</si>
  <si>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</si>
  <si>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</si>
  <si>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</si>
  <si>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</si>
  <si>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</si>
  <si>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</si>
  <si>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</si>
  <si>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</si>
  <si>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</si>
  <si>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</si>
  <si>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</si>
  <si>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6065.3 · Directors Non-Travel Reimb/Exp</t>
  </si>
  <si>
    <t>Total 6065.0 · DIRECTOR EXPENSES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</si>
  <si>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</si>
  <si>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</si>
  <si>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</si>
  <si>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</si>
  <si>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</si>
  <si>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6080.01 · PUBLICATIONS</t>
  </si>
  <si>
    <t>Total 6080.0 · EDUCATION AND OUTREACH</t>
  </si>
  <si>
    <t>6081.0 · REGULATORY COMPLIANCE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</si>
  <si>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</si>
  <si>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</si>
  <si>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</si>
  <si>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</si>
  <si>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</si>
  <si>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6088.6 · Conferences and Seminars</t>
  </si>
  <si>
    <t>Total 6084.92 · GENERAL MANAGEMENT</t>
  </si>
  <si>
    <t>6089.0 · AQUIFER SCIENCE</t>
  </si>
  <si>
    <t>6089.3 · Monitor Wells, Equipment /Suppl</t>
  </si>
  <si>
    <t>6089.5 · Conferences and Seminars</t>
  </si>
  <si>
    <t>Total 6089.0 · AQUIFER SCIENCE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</si>
  <si>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</si>
  <si>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</si>
  <si>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</si>
  <si>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</si>
  <si>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</si>
  <si>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</si>
  <si>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</si>
  <si>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</si>
  <si>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</si>
  <si>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</si>
  <si>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6179.0 · LEGISLATION</t>
  </si>
  <si>
    <t>6180.0 · PROF DEVELOPMENT &amp; SUPPORT</t>
  </si>
  <si>
    <t>6183.0 · Registration Fees</t>
  </si>
  <si>
    <t>Total 6180.0 · PROF DEVELOPMENT &amp; SUPPORT</t>
  </si>
  <si>
    <t>6199.0 · SALARIES AND WAGES</t>
  </si>
  <si>
    <t>6200.0 · Salaries</t>
  </si>
  <si>
    <t>Total 6199.0 · SALARIES AND WAGES</t>
  </si>
  <si>
    <t>6202.0 · Payroll Direct Deposit Expenses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</si>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</sst>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11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36.28515625" style="12" customWidth="1"/>
    <col min="8" max="8" width="8.710937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436.73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ht="15.75" thickBot="1" x14ac:dyDescent="0.3">
      <c r="A6" s="1"/>
      <c r="B6" s="1"/>
      <c r="C6" s="1"/>
      <c r="D6" s="1"/>
      <c r="E6" s="1"/>
      <c r="F6" s="1" t="s">
        <v>5</v>
      </c>
      <c r="G6" s="1"/>
      <c r="H6" s="3">
        <v>12.8</v>
      </c>
    </row>
    <row r="7" spans="1:8" x14ac:dyDescent="0.25">
      <c r="A7" s="1"/>
      <c r="B7" s="1"/>
      <c r="C7" s="1"/>
      <c r="D7" s="1"/>
      <c r="E7" s="1" t="s">
        <v>6</v>
      </c>
      <c r="F7" s="1"/>
      <c r="G7" s="1"/>
      <c r="H7" s="2">
        <f>ROUND(SUM(H5:H6),5)</f>
        <v>12.8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/>
    </row>
    <row r="9" spans="1:8" x14ac:dyDescent="0.25">
      <c r="A9" s="1"/>
      <c r="B9" s="1"/>
      <c r="C9" s="1"/>
      <c r="D9" s="1"/>
      <c r="E9" s="1"/>
      <c r="F9" s="1" t="s">
        <v>8</v>
      </c>
      <c r="G9" s="1"/>
      <c r="H9" s="2">
        <v>133476.51</v>
      </c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212711.5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5350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3">
        <v>124000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>
        <f>ROUND(SUM(H8:H12),5)</f>
        <v>475538.01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21.8</v>
      </c>
    </row>
    <row r="16" spans="1:8" x14ac:dyDescent="0.25">
      <c r="A16" s="1"/>
      <c r="B16" s="1"/>
      <c r="C16" s="1"/>
      <c r="D16" s="1"/>
      <c r="E16" s="1"/>
      <c r="F16" s="1" t="s">
        <v>15</v>
      </c>
      <c r="G16" s="1"/>
      <c r="H16" s="2">
        <v>1525</v>
      </c>
    </row>
    <row r="17" spans="1:8" ht="15.75" thickBot="1" x14ac:dyDescent="0.3">
      <c r="A17" s="1"/>
      <c r="B17" s="1"/>
      <c r="C17" s="1"/>
      <c r="D17" s="1"/>
      <c r="E17" s="1"/>
      <c r="F17" s="1" t="s">
        <v>16</v>
      </c>
      <c r="G17" s="1"/>
      <c r="H17" s="4">
        <v>300</v>
      </c>
    </row>
    <row r="18" spans="1:8" ht="15.75" thickBot="1" x14ac:dyDescent="0.3">
      <c r="A18" s="1"/>
      <c r="B18" s="1"/>
      <c r="C18" s="1"/>
      <c r="D18" s="1"/>
      <c r="E18" s="1" t="s">
        <v>17</v>
      </c>
      <c r="F18" s="1"/>
      <c r="G18" s="1"/>
      <c r="H18" s="5">
        <f>ROUND(SUM(H14:H17),5)</f>
        <v>1846.8</v>
      </c>
    </row>
    <row r="19" spans="1:8" ht="15.75" thickBot="1" x14ac:dyDescent="0.3">
      <c r="A19" s="1"/>
      <c r="B19" s="1"/>
      <c r="C19" s="1"/>
      <c r="D19" s="1" t="s">
        <v>18</v>
      </c>
      <c r="E19" s="1"/>
      <c r="F19" s="1"/>
      <c r="G19" s="1"/>
      <c r="H19" s="6">
        <f>ROUND(SUM(H3:H4)+H7+H13+H18,5)</f>
        <v>477834.34</v>
      </c>
    </row>
    <row r="20" spans="1:8" x14ac:dyDescent="0.25">
      <c r="A20" s="1"/>
      <c r="B20" s="1"/>
      <c r="C20" s="1" t="s">
        <v>19</v>
      </c>
      <c r="D20" s="1"/>
      <c r="E20" s="1"/>
      <c r="F20" s="1"/>
      <c r="G20" s="1"/>
      <c r="H20" s="2">
        <f>H19</f>
        <v>477834.34</v>
      </c>
    </row>
    <row r="21" spans="1:8" x14ac:dyDescent="0.25">
      <c r="A21" s="1"/>
      <c r="B21" s="1"/>
      <c r="C21" s="1"/>
      <c r="D21" s="1" t="s">
        <v>20</v>
      </c>
      <c r="E21" s="1"/>
      <c r="F21" s="1"/>
      <c r="G21" s="1"/>
      <c r="H21" s="2"/>
    </row>
    <row r="22" spans="1:8" x14ac:dyDescent="0.25">
      <c r="A22" s="1"/>
      <c r="B22" s="1"/>
      <c r="C22" s="1"/>
      <c r="D22" s="1"/>
      <c r="E22" s="1" t="s">
        <v>21</v>
      </c>
      <c r="F22" s="1"/>
      <c r="G22" s="1"/>
      <c r="H22" s="2"/>
    </row>
    <row r="23" spans="1:8" x14ac:dyDescent="0.25">
      <c r="A23" s="1"/>
      <c r="B23" s="1"/>
      <c r="C23" s="1"/>
      <c r="D23" s="1"/>
      <c r="E23" s="1"/>
      <c r="F23" s="1" t="s">
        <v>22</v>
      </c>
      <c r="G23" s="1"/>
      <c r="H23" s="2">
        <v>506.26</v>
      </c>
    </row>
    <row r="24" spans="1:8" x14ac:dyDescent="0.25">
      <c r="A24" s="1"/>
      <c r="B24" s="1"/>
      <c r="C24" s="1"/>
      <c r="D24" s="1"/>
      <c r="E24" s="1"/>
      <c r="F24" s="1" t="s">
        <v>23</v>
      </c>
      <c r="G24" s="1"/>
      <c r="H24" s="2"/>
    </row>
    <row r="25" spans="1:8" x14ac:dyDescent="0.25">
      <c r="A25" s="1"/>
      <c r="B25" s="1"/>
      <c r="C25" s="1"/>
      <c r="D25" s="1"/>
      <c r="E25" s="1"/>
      <c r="F25" s="1"/>
      <c r="G25" s="1" t="s">
        <v>24</v>
      </c>
      <c r="H25" s="2">
        <v>1775</v>
      </c>
    </row>
    <row r="26" spans="1:8" ht="15.75" thickBot="1" x14ac:dyDescent="0.3">
      <c r="A26" s="1"/>
      <c r="B26" s="1"/>
      <c r="C26" s="1"/>
      <c r="D26" s="1"/>
      <c r="E26" s="1"/>
      <c r="F26" s="1"/>
      <c r="G26" s="1" t="s">
        <v>25</v>
      </c>
      <c r="H26" s="4">
        <v>906.23</v>
      </c>
    </row>
    <row r="27" spans="1:8" ht="15.75" thickBot="1" x14ac:dyDescent="0.3">
      <c r="A27" s="1"/>
      <c r="B27" s="1"/>
      <c r="C27" s="1"/>
      <c r="D27" s="1"/>
      <c r="E27" s="1"/>
      <c r="F27" s="1" t="s">
        <v>26</v>
      </c>
      <c r="G27" s="1"/>
      <c r="H27" s="6">
        <f>ROUND(SUM(H24:H26),5)</f>
        <v>2681.23</v>
      </c>
    </row>
    <row r="28" spans="1:8" x14ac:dyDescent="0.25">
      <c r="A28" s="1"/>
      <c r="B28" s="1"/>
      <c r="C28" s="1"/>
      <c r="D28" s="1"/>
      <c r="E28" s="1" t="s">
        <v>27</v>
      </c>
      <c r="F28" s="1"/>
      <c r="G28" s="1"/>
      <c r="H28" s="2">
        <f>ROUND(SUM(H22:H23)+H27,5)</f>
        <v>3187.49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v>38.520000000000003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-1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367.24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207.73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723.82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1000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>
        <v>169.23</v>
      </c>
    </row>
    <row r="36" spans="1:8" x14ac:dyDescent="0.25">
      <c r="A36" s="1"/>
      <c r="B36" s="1"/>
      <c r="C36" s="1"/>
      <c r="D36" s="1"/>
      <c r="E36" s="1" t="s">
        <v>35</v>
      </c>
      <c r="F36" s="1"/>
      <c r="G36" s="1"/>
      <c r="H36" s="2"/>
    </row>
    <row r="37" spans="1:8" ht="15.75" thickBot="1" x14ac:dyDescent="0.3">
      <c r="A37" s="1"/>
      <c r="B37" s="1"/>
      <c r="C37" s="1"/>
      <c r="D37" s="1"/>
      <c r="E37" s="1"/>
      <c r="F37" s="1" t="s">
        <v>36</v>
      </c>
      <c r="G37" s="1"/>
      <c r="H37" s="3">
        <v>160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>
        <f>ROUND(SUM(H36:H37),5)</f>
        <v>160</v>
      </c>
    </row>
    <row r="39" spans="1:8" x14ac:dyDescent="0.25">
      <c r="A39" s="1"/>
      <c r="B39" s="1"/>
      <c r="C39" s="1"/>
      <c r="D39" s="1"/>
      <c r="E39" s="1" t="s">
        <v>38</v>
      </c>
      <c r="F39" s="1"/>
      <c r="G39" s="1"/>
      <c r="H39" s="2">
        <v>428.79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/>
    </row>
    <row r="41" spans="1:8" ht="15.75" thickBot="1" x14ac:dyDescent="0.3">
      <c r="A41" s="1"/>
      <c r="B41" s="1"/>
      <c r="C41" s="1"/>
      <c r="D41" s="1"/>
      <c r="E41" s="1"/>
      <c r="F41" s="1" t="s">
        <v>40</v>
      </c>
      <c r="G41" s="1"/>
      <c r="H41" s="3">
        <v>77.63</v>
      </c>
    </row>
    <row r="42" spans="1:8" x14ac:dyDescent="0.25">
      <c r="A42" s="1"/>
      <c r="B42" s="1"/>
      <c r="C42" s="1"/>
      <c r="D42" s="1"/>
      <c r="E42" s="1" t="s">
        <v>41</v>
      </c>
      <c r="F42" s="1"/>
      <c r="G42" s="1"/>
      <c r="H42" s="2">
        <f>ROUND(SUM(H40:H41),5)</f>
        <v>77.63</v>
      </c>
    </row>
    <row r="43" spans="1:8" x14ac:dyDescent="0.25">
      <c r="A43" s="1"/>
      <c r="B43" s="1"/>
      <c r="C43" s="1"/>
      <c r="D43" s="1"/>
      <c r="E43" s="1" t="s">
        <v>42</v>
      </c>
      <c r="F43" s="1"/>
      <c r="G43" s="1"/>
      <c r="H43" s="2"/>
    </row>
    <row r="44" spans="1:8" ht="15.75" thickBot="1" x14ac:dyDescent="0.3">
      <c r="A44" s="1"/>
      <c r="B44" s="1"/>
      <c r="C44" s="1"/>
      <c r="D44" s="1"/>
      <c r="E44" s="1"/>
      <c r="F44" s="1" t="s">
        <v>43</v>
      </c>
      <c r="G44" s="1"/>
      <c r="H44" s="3">
        <v>151.28</v>
      </c>
    </row>
    <row r="45" spans="1:8" x14ac:dyDescent="0.25">
      <c r="A45" s="1"/>
      <c r="B45" s="1"/>
      <c r="C45" s="1"/>
      <c r="D45" s="1"/>
      <c r="E45" s="1" t="s">
        <v>44</v>
      </c>
      <c r="F45" s="1"/>
      <c r="G45" s="1"/>
      <c r="H45" s="2">
        <f>ROUND(SUM(H43:H44),5)</f>
        <v>151.28</v>
      </c>
    </row>
    <row r="46" spans="1:8" x14ac:dyDescent="0.25">
      <c r="A46" s="1"/>
      <c r="B46" s="1"/>
      <c r="C46" s="1"/>
      <c r="D46" s="1"/>
      <c r="E46" s="1" t="s">
        <v>45</v>
      </c>
      <c r="F46" s="1"/>
      <c r="G46" s="1"/>
      <c r="H46" s="2"/>
    </row>
    <row r="47" spans="1:8" x14ac:dyDescent="0.25">
      <c r="A47" s="1"/>
      <c r="B47" s="1"/>
      <c r="C47" s="1"/>
      <c r="D47" s="1"/>
      <c r="E47" s="1"/>
      <c r="F47" s="1" t="s">
        <v>46</v>
      </c>
      <c r="G47" s="1"/>
      <c r="H47" s="2">
        <v>107.35</v>
      </c>
    </row>
    <row r="48" spans="1:8" x14ac:dyDescent="0.25">
      <c r="A48" s="1"/>
      <c r="B48" s="1"/>
      <c r="C48" s="1"/>
      <c r="D48" s="1"/>
      <c r="E48" s="1"/>
      <c r="F48" s="1" t="s">
        <v>47</v>
      </c>
      <c r="G48" s="1"/>
      <c r="H48" s="2"/>
    </row>
    <row r="49" spans="1:8" x14ac:dyDescent="0.25">
      <c r="A49" s="1"/>
      <c r="B49" s="1"/>
      <c r="C49" s="1"/>
      <c r="D49" s="1"/>
      <c r="E49" s="1"/>
      <c r="F49" s="1"/>
      <c r="G49" s="1" t="s">
        <v>48</v>
      </c>
      <c r="H49" s="2">
        <v>39.950000000000003</v>
      </c>
    </row>
    <row r="50" spans="1:8" ht="15.75" thickBot="1" x14ac:dyDescent="0.3">
      <c r="A50" s="1"/>
      <c r="B50" s="1"/>
      <c r="C50" s="1"/>
      <c r="D50" s="1"/>
      <c r="E50" s="1"/>
      <c r="F50" s="1"/>
      <c r="G50" s="1" t="s">
        <v>49</v>
      </c>
      <c r="H50" s="4">
        <v>1031.99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6">
        <f>ROUND(SUM(H48:H50),5)</f>
        <v>1071.94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ROUND(SUM(H46:H47)+H51,5)</f>
        <v>1179.29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>
        <v>755.5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94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ROUND(SUM(H53:H55),5)</f>
        <v>849.5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57</v>
      </c>
      <c r="G58" s="1"/>
      <c r="H58" s="3">
        <v>65</v>
      </c>
    </row>
    <row r="59" spans="1:8" x14ac:dyDescent="0.25">
      <c r="A59" s="1"/>
      <c r="B59" s="1"/>
      <c r="C59" s="1"/>
      <c r="D59" s="1"/>
      <c r="E59" s="1" t="s">
        <v>58</v>
      </c>
      <c r="F59" s="1"/>
      <c r="G59" s="1"/>
      <c r="H59" s="2">
        <f>ROUND(SUM(H57:H58),5)</f>
        <v>65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v>2100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ht="15.75" thickBot="1" x14ac:dyDescent="0.3">
      <c r="A62" s="1"/>
      <c r="B62" s="1"/>
      <c r="C62" s="1"/>
      <c r="D62" s="1"/>
      <c r="E62" s="1"/>
      <c r="F62" s="1" t="s">
        <v>61</v>
      </c>
      <c r="G62" s="1"/>
      <c r="H62" s="3">
        <v>150</v>
      </c>
    </row>
    <row r="63" spans="1:8" x14ac:dyDescent="0.25">
      <c r="A63" s="1"/>
      <c r="B63" s="1"/>
      <c r="C63" s="1"/>
      <c r="D63" s="1"/>
      <c r="E63" s="1" t="s">
        <v>62</v>
      </c>
      <c r="F63" s="1"/>
      <c r="G63" s="1"/>
      <c r="H63" s="2">
        <f>ROUND(SUM(H61:H62),5)</f>
        <v>150</v>
      </c>
    </row>
    <row r="64" spans="1:8" x14ac:dyDescent="0.25">
      <c r="A64" s="1"/>
      <c r="B64" s="1"/>
      <c r="C64" s="1"/>
      <c r="D64" s="1"/>
      <c r="E64" s="1" t="s">
        <v>63</v>
      </c>
      <c r="F64" s="1"/>
      <c r="G64" s="1"/>
      <c r="H64" s="2"/>
    </row>
    <row r="65" spans="1:8" ht="15.75" thickBot="1" x14ac:dyDescent="0.3">
      <c r="A65" s="1"/>
      <c r="B65" s="1"/>
      <c r="C65" s="1"/>
      <c r="D65" s="1"/>
      <c r="E65" s="1"/>
      <c r="F65" s="1" t="s">
        <v>64</v>
      </c>
      <c r="G65" s="1"/>
      <c r="H65" s="3">
        <v>58</v>
      </c>
    </row>
    <row r="66" spans="1:8" x14ac:dyDescent="0.25">
      <c r="A66" s="1"/>
      <c r="B66" s="1"/>
      <c r="C66" s="1"/>
      <c r="D66" s="1"/>
      <c r="E66" s="1" t="s">
        <v>65</v>
      </c>
      <c r="F66" s="1"/>
      <c r="G66" s="1"/>
      <c r="H66" s="2">
        <f>ROUND(SUM(H64:H65),5)</f>
        <v>58</v>
      </c>
    </row>
    <row r="67" spans="1:8" x14ac:dyDescent="0.25">
      <c r="A67" s="1"/>
      <c r="B67" s="1"/>
      <c r="C67" s="1"/>
      <c r="D67" s="1"/>
      <c r="E67" s="1" t="s">
        <v>66</v>
      </c>
      <c r="F67" s="1"/>
      <c r="G67" s="1"/>
      <c r="H67" s="2"/>
    </row>
    <row r="68" spans="1:8" x14ac:dyDescent="0.25">
      <c r="A68" s="1"/>
      <c r="B68" s="1"/>
      <c r="C68" s="1"/>
      <c r="D68" s="1"/>
      <c r="E68" s="1"/>
      <c r="F68" s="1" t="s">
        <v>67</v>
      </c>
      <c r="G68" s="1"/>
      <c r="H68" s="2">
        <v>0</v>
      </c>
    </row>
    <row r="69" spans="1:8" x14ac:dyDescent="0.25">
      <c r="A69" s="1"/>
      <c r="B69" s="1"/>
      <c r="C69" s="1"/>
      <c r="D69" s="1"/>
      <c r="E69" s="1"/>
      <c r="F69" s="1" t="s">
        <v>68</v>
      </c>
      <c r="G69" s="1"/>
      <c r="H69" s="2">
        <v>295</v>
      </c>
    </row>
    <row r="70" spans="1:8" ht="15.75" thickBot="1" x14ac:dyDescent="0.3">
      <c r="A70" s="1"/>
      <c r="B70" s="1"/>
      <c r="C70" s="1"/>
      <c r="D70" s="1"/>
      <c r="E70" s="1"/>
      <c r="F70" s="1" t="s">
        <v>69</v>
      </c>
      <c r="G70" s="1"/>
      <c r="H70" s="3">
        <v>32.86</v>
      </c>
    </row>
    <row r="71" spans="1:8" x14ac:dyDescent="0.25">
      <c r="A71" s="1"/>
      <c r="B71" s="1"/>
      <c r="C71" s="1"/>
      <c r="D71" s="1"/>
      <c r="E71" s="1" t="s">
        <v>70</v>
      </c>
      <c r="F71" s="1"/>
      <c r="G71" s="1"/>
      <c r="H71" s="2">
        <f>ROUND(SUM(H67:H70),5)</f>
        <v>327.86</v>
      </c>
    </row>
    <row r="72" spans="1:8" x14ac:dyDescent="0.25">
      <c r="A72" s="1"/>
      <c r="B72" s="1"/>
      <c r="C72" s="1"/>
      <c r="D72" s="1"/>
      <c r="E72" s="1" t="s">
        <v>71</v>
      </c>
      <c r="F72" s="1"/>
      <c r="G72" s="1"/>
      <c r="H72" s="2"/>
    </row>
    <row r="73" spans="1:8" ht="15.75" thickBot="1" x14ac:dyDescent="0.3">
      <c r="A73" s="1"/>
      <c r="B73" s="1"/>
      <c r="C73" s="1"/>
      <c r="D73" s="1"/>
      <c r="E73" s="1"/>
      <c r="F73" s="1" t="s">
        <v>72</v>
      </c>
      <c r="G73" s="1"/>
      <c r="H73" s="3">
        <v>500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>
        <f>ROUND(SUM(H72:H73),5)</f>
        <v>500</v>
      </c>
    </row>
    <row r="75" spans="1:8" x14ac:dyDescent="0.25">
      <c r="A75" s="1"/>
      <c r="B75" s="1"/>
      <c r="C75" s="1"/>
      <c r="D75" s="1"/>
      <c r="E75" s="1" t="s">
        <v>74</v>
      </c>
      <c r="F75" s="1"/>
      <c r="G75" s="1"/>
      <c r="H75" s="2"/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368.34</v>
      </c>
    </row>
    <row r="77" spans="1:8" ht="15.75" thickBot="1" x14ac:dyDescent="0.3">
      <c r="A77" s="1"/>
      <c r="B77" s="1"/>
      <c r="C77" s="1"/>
      <c r="D77" s="1"/>
      <c r="E77" s="1"/>
      <c r="F77" s="1" t="s">
        <v>76</v>
      </c>
      <c r="G77" s="1"/>
      <c r="H77" s="3">
        <v>571.83000000000004</v>
      </c>
    </row>
    <row r="78" spans="1:8" x14ac:dyDescent="0.25">
      <c r="A78" s="1"/>
      <c r="B78" s="1"/>
      <c r="C78" s="1"/>
      <c r="D78" s="1"/>
      <c r="E78" s="1" t="s">
        <v>77</v>
      </c>
      <c r="F78" s="1"/>
      <c r="G78" s="1"/>
      <c r="H78" s="2">
        <f>ROUND(SUM(H75:H77),5)</f>
        <v>940.17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/>
    </row>
    <row r="80" spans="1:8" ht="15.75" thickBot="1" x14ac:dyDescent="0.3">
      <c r="A80" s="1"/>
      <c r="B80" s="1"/>
      <c r="C80" s="1"/>
      <c r="D80" s="1"/>
      <c r="E80" s="1"/>
      <c r="F80" s="1" t="s">
        <v>79</v>
      </c>
      <c r="G80" s="1"/>
      <c r="H80" s="3">
        <v>384</v>
      </c>
    </row>
    <row r="81" spans="1:8" x14ac:dyDescent="0.25">
      <c r="A81" s="1"/>
      <c r="B81" s="1"/>
      <c r="C81" s="1"/>
      <c r="D81" s="1"/>
      <c r="E81" s="1" t="s">
        <v>80</v>
      </c>
      <c r="F81" s="1"/>
      <c r="G81" s="1"/>
      <c r="H81" s="2">
        <f>ROUND(SUM(H79:H80),5)</f>
        <v>384</v>
      </c>
    </row>
    <row r="82" spans="1:8" x14ac:dyDescent="0.25">
      <c r="A82" s="1"/>
      <c r="B82" s="1"/>
      <c r="C82" s="1"/>
      <c r="D82" s="1"/>
      <c r="E82" s="1" t="s">
        <v>81</v>
      </c>
      <c r="F82" s="1"/>
      <c r="G82" s="1"/>
      <c r="H82" s="2"/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11104.12</v>
      </c>
    </row>
    <row r="84" spans="1:8" x14ac:dyDescent="0.25">
      <c r="A84" s="1"/>
      <c r="B84" s="1"/>
      <c r="C84" s="1"/>
      <c r="D84" s="1"/>
      <c r="E84" s="1"/>
      <c r="F84" s="1" t="s">
        <v>83</v>
      </c>
      <c r="G84" s="1"/>
      <c r="H84" s="2">
        <v>1260.68</v>
      </c>
    </row>
    <row r="85" spans="1:8" x14ac:dyDescent="0.25">
      <c r="A85" s="1"/>
      <c r="B85" s="1"/>
      <c r="C85" s="1"/>
      <c r="D85" s="1"/>
      <c r="E85" s="1"/>
      <c r="F85" s="1" t="s">
        <v>84</v>
      </c>
      <c r="G85" s="1"/>
      <c r="H85" s="2">
        <v>1220.74</v>
      </c>
    </row>
    <row r="86" spans="1:8" x14ac:dyDescent="0.25">
      <c r="A86" s="1"/>
      <c r="B86" s="1"/>
      <c r="C86" s="1"/>
      <c r="D86" s="1"/>
      <c r="E86" s="1"/>
      <c r="F86" s="1" t="s">
        <v>85</v>
      </c>
      <c r="G86" s="1"/>
      <c r="H86" s="2">
        <v>931.03</v>
      </c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119.28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ROUND(SUM(H82:H87),5)</f>
        <v>14635.85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>
        <v>0</v>
      </c>
    </row>
    <row r="90" spans="1:8" x14ac:dyDescent="0.25">
      <c r="A90" s="1"/>
      <c r="B90" s="1"/>
      <c r="C90" s="1"/>
      <c r="D90" s="1"/>
      <c r="E90" s="1" t="s">
        <v>89</v>
      </c>
      <c r="F90" s="1"/>
      <c r="G90" s="1"/>
      <c r="H90" s="2"/>
    </row>
    <row r="91" spans="1:8" ht="15.75" thickBot="1" x14ac:dyDescent="0.3">
      <c r="A91" s="1"/>
      <c r="B91" s="1"/>
      <c r="C91" s="1"/>
      <c r="D91" s="1"/>
      <c r="E91" s="1"/>
      <c r="F91" s="1" t="s">
        <v>90</v>
      </c>
      <c r="G91" s="1"/>
      <c r="H91" s="3">
        <v>30</v>
      </c>
    </row>
    <row r="92" spans="1:8" x14ac:dyDescent="0.25">
      <c r="A92" s="1"/>
      <c r="B92" s="1"/>
      <c r="C92" s="1"/>
      <c r="D92" s="1"/>
      <c r="E92" s="1" t="s">
        <v>91</v>
      </c>
      <c r="F92" s="1"/>
      <c r="G92" s="1"/>
      <c r="H92" s="2">
        <f>ROUND(SUM(H90:H91),5)</f>
        <v>30</v>
      </c>
    </row>
    <row r="93" spans="1:8" x14ac:dyDescent="0.25">
      <c r="A93" s="1"/>
      <c r="B93" s="1"/>
      <c r="C93" s="1"/>
      <c r="D93" s="1"/>
      <c r="E93" s="1" t="s">
        <v>92</v>
      </c>
      <c r="F93" s="1"/>
      <c r="G93" s="1"/>
      <c r="H93" s="2"/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85275.01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ROUND(SUM(H93:H94),5)</f>
        <v>85275.01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>
        <v>71.44</v>
      </c>
    </row>
    <row r="97" spans="1:8" x14ac:dyDescent="0.25">
      <c r="A97" s="1"/>
      <c r="B97" s="1"/>
      <c r="C97" s="1"/>
      <c r="D97" s="1"/>
      <c r="E97" s="1" t="s">
        <v>96</v>
      </c>
      <c r="F97" s="1"/>
      <c r="G97" s="1"/>
      <c r="H97" s="2"/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229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6522.36</v>
      </c>
    </row>
    <row r="100" spans="1:8" x14ac:dyDescent="0.25">
      <c r="A100" s="1"/>
      <c r="B100" s="1"/>
      <c r="C100" s="1"/>
      <c r="D100" s="1"/>
      <c r="E100" s="1"/>
      <c r="F100" s="1" t="s">
        <v>99</v>
      </c>
      <c r="G100" s="1"/>
      <c r="H100" s="2">
        <v>6026.1</v>
      </c>
    </row>
    <row r="101" spans="1:8" x14ac:dyDescent="0.25">
      <c r="A101" s="1"/>
      <c r="B101" s="1"/>
      <c r="C101" s="1"/>
      <c r="D101" s="1"/>
      <c r="E101" s="1"/>
      <c r="F101" s="1" t="s">
        <v>100</v>
      </c>
      <c r="G101" s="1"/>
      <c r="H101" s="2">
        <v>1.82</v>
      </c>
    </row>
    <row r="102" spans="1:8" ht="15.75" thickBot="1" x14ac:dyDescent="0.3">
      <c r="A102" s="1"/>
      <c r="B102" s="1"/>
      <c r="C102" s="1"/>
      <c r="D102" s="1"/>
      <c r="E102" s="1"/>
      <c r="F102" s="1" t="s">
        <v>101</v>
      </c>
      <c r="G102" s="1"/>
      <c r="H102" s="3">
        <v>6422.14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>
        <f>ROUND(SUM(H97:H102),5)</f>
        <v>19201.419999999998</v>
      </c>
    </row>
    <row r="104" spans="1:8" x14ac:dyDescent="0.25">
      <c r="A104" s="1"/>
      <c r="B104" s="1"/>
      <c r="C104" s="1"/>
      <c r="D104" s="1"/>
      <c r="E104" s="1" t="s">
        <v>103</v>
      </c>
      <c r="F104" s="1"/>
      <c r="G104" s="1"/>
      <c r="H104" s="2">
        <v>1.82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/>
    </row>
    <row r="106" spans="1:8" ht="15.75" thickBot="1" x14ac:dyDescent="0.3">
      <c r="A106" s="1"/>
      <c r="B106" s="1"/>
      <c r="C106" s="1"/>
      <c r="D106" s="1"/>
      <c r="E106" s="1"/>
      <c r="F106" s="1" t="s">
        <v>105</v>
      </c>
      <c r="G106" s="1"/>
      <c r="H106" s="4">
        <v>2477.9699999999998</v>
      </c>
    </row>
    <row r="107" spans="1:8" ht="15.75" thickBot="1" x14ac:dyDescent="0.3">
      <c r="A107" s="1"/>
      <c r="B107" s="1"/>
      <c r="C107" s="1"/>
      <c r="D107" s="1"/>
      <c r="E107" s="1" t="s">
        <v>106</v>
      </c>
      <c r="F107" s="1"/>
      <c r="G107" s="1"/>
      <c r="H107" s="5">
        <f>ROUND(SUM(H105:H106),5)</f>
        <v>2477.9699999999998</v>
      </c>
    </row>
    <row r="108" spans="1:8" ht="15.75" thickBot="1" x14ac:dyDescent="0.3">
      <c r="A108" s="1"/>
      <c r="B108" s="1"/>
      <c r="C108" s="1"/>
      <c r="D108" s="1" t="s">
        <v>107</v>
      </c>
      <c r="E108" s="1"/>
      <c r="F108" s="1"/>
      <c r="G108" s="1"/>
      <c r="H108" s="5">
        <f>ROUND(H21+SUM(H28:H35)+SUM(H38:H39)+H42+H45+H52+H56+SUM(H59:H60)+H63+H66+H71+H74+H78+H81+SUM(H88:H89)+H92+SUM(H95:H96)+SUM(H103:H104)+H107,5)</f>
        <v>134758.06</v>
      </c>
    </row>
    <row r="109" spans="1:8" ht="15.75" thickBot="1" x14ac:dyDescent="0.3">
      <c r="A109" s="1"/>
      <c r="B109" s="1" t="s">
        <v>108</v>
      </c>
      <c r="C109" s="1"/>
      <c r="D109" s="1"/>
      <c r="E109" s="1"/>
      <c r="F109" s="1"/>
      <c r="G109" s="1"/>
      <c r="H109" s="5">
        <f>ROUND(H2+H20-H108,5)</f>
        <v>343076.28</v>
      </c>
    </row>
    <row r="110" spans="1:8" s="8" customFormat="1" ht="12" thickBot="1" x14ac:dyDescent="0.25">
      <c r="A110" s="1" t="s">
        <v>109</v>
      </c>
      <c r="B110" s="1"/>
      <c r="C110" s="1"/>
      <c r="D110" s="1"/>
      <c r="E110" s="1"/>
      <c r="F110" s="1"/>
      <c r="G110" s="1"/>
      <c r="H110" s="7">
        <f>H109</f>
        <v>343076.28</v>
      </c>
    </row>
    <row r="111" spans="1:8" ht="15.75" thickTop="1" x14ac:dyDescent="0.25"/>
  </sheetData>
  <pageMargins left="0.7" right="0.7" top="0.75" bottom="0.75" header="0.1" footer="0.3"/>
  <pageSetup orientation="portrait" verticalDpi="0" r:id="rId1"/>
  <headerFooter>
    <oddHeader>&amp;C&amp;"Arial,Bold"&amp;12 Barton Springs Edwards Aquifer
&amp;14 Profit &amp;&amp; Loss
&amp;10 September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2017-07-23T02:42:47Z</cp:lastPrinted>
  <dcterms:created xsi:type="dcterms:W3CDTF">2017-07-23T02:42:31Z</dcterms:created>
  <dcterms:modified xsi:type="dcterms:W3CDTF">2017-07-23T02:43:24Z</dcterms:modified>
</cp:coreProperties>
</file>